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Work\Sussex\Admissions\2024-25 analysis\"/>
    </mc:Choice>
  </mc:AlternateContent>
  <xr:revisionPtr revIDLastSave="0" documentId="13_ncr:1_{69CAB999-38D9-40DD-AFCE-6AA21BBB2F69}" xr6:coauthVersionLast="47" xr6:coauthVersionMax="47" xr10:uidLastSave="{00000000-0000-0000-0000-000000000000}"/>
  <bookViews>
    <workbookView xWindow="-110" yWindow="-110" windowWidth="19420" windowHeight="10420" xr2:uid="{310C3EA1-3357-490D-B4ED-596F84241B8D}"/>
  </bookViews>
  <sheets>
    <sheet name="Formatted table" sheetId="2" r:id="rId1"/>
    <sheet name="Background table with calcula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N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H11" i="1"/>
  <c r="H12" i="1"/>
  <c r="H13" i="1"/>
  <c r="N13" i="1" s="1"/>
  <c r="H9" i="1"/>
  <c r="H22" i="1"/>
  <c r="L22" i="1" s="1"/>
  <c r="H35" i="1"/>
  <c r="H14" i="1"/>
  <c r="H50" i="1"/>
  <c r="H36" i="1"/>
  <c r="H15" i="1"/>
  <c r="H23" i="1"/>
  <c r="H16" i="1"/>
  <c r="L16" i="1" s="1"/>
  <c r="H17" i="1"/>
  <c r="L17" i="1" s="1"/>
  <c r="H18" i="1"/>
  <c r="H51" i="1"/>
  <c r="H19" i="1"/>
  <c r="H52" i="1"/>
  <c r="H20" i="1"/>
  <c r="H61" i="1"/>
  <c r="H24" i="1"/>
  <c r="H25" i="1"/>
  <c r="H26" i="1"/>
  <c r="H42" i="1"/>
  <c r="H27" i="1"/>
  <c r="H53" i="1"/>
  <c r="L53" i="1" s="1"/>
  <c r="H49" i="1"/>
  <c r="N49" i="1" s="1"/>
  <c r="H54" i="1"/>
  <c r="H55" i="1"/>
  <c r="H37" i="1"/>
  <c r="H56" i="1"/>
  <c r="H10" i="1"/>
  <c r="H43" i="1"/>
  <c r="H28" i="1"/>
  <c r="H29" i="1"/>
  <c r="H57" i="1"/>
  <c r="H38" i="1"/>
  <c r="H63" i="1"/>
  <c r="N63" i="1" s="1"/>
  <c r="H39" i="1"/>
  <c r="N39" i="1" s="1"/>
  <c r="H44" i="1"/>
  <c r="H30" i="1"/>
  <c r="N30" i="1" s="1"/>
  <c r="H45" i="1"/>
  <c r="H31" i="1"/>
  <c r="H32" i="1"/>
  <c r="H33" i="1"/>
  <c r="H46" i="1"/>
  <c r="H47" i="1"/>
  <c r="H64" i="1"/>
  <c r="H34" i="1"/>
  <c r="H40" i="1"/>
  <c r="L40" i="1" s="1"/>
  <c r="H65" i="1"/>
  <c r="H41" i="1"/>
  <c r="H21" i="1"/>
  <c r="H48" i="1"/>
  <c r="H58" i="1"/>
  <c r="L58" i="1" s="1"/>
  <c r="H59" i="1"/>
  <c r="H60" i="1"/>
  <c r="H62" i="1"/>
  <c r="L62" i="1" s="1"/>
  <c r="G11" i="1"/>
  <c r="G12" i="1"/>
  <c r="G13" i="1"/>
  <c r="G9" i="1"/>
  <c r="G22" i="1"/>
  <c r="G35" i="1"/>
  <c r="G14" i="1"/>
  <c r="G50" i="1"/>
  <c r="G36" i="1"/>
  <c r="G15" i="1"/>
  <c r="G23" i="1"/>
  <c r="G16" i="1"/>
  <c r="G17" i="1"/>
  <c r="G18" i="1"/>
  <c r="G51" i="1"/>
  <c r="G19" i="1"/>
  <c r="G52" i="1"/>
  <c r="G20" i="1"/>
  <c r="G61" i="1"/>
  <c r="G24" i="1"/>
  <c r="G25" i="1"/>
  <c r="G26" i="1"/>
  <c r="G42" i="1"/>
  <c r="G27" i="1"/>
  <c r="G53" i="1"/>
  <c r="G49" i="1"/>
  <c r="G54" i="1"/>
  <c r="G55" i="1"/>
  <c r="G37" i="1"/>
  <c r="G56" i="1"/>
  <c r="G10" i="1"/>
  <c r="G43" i="1"/>
  <c r="G28" i="1"/>
  <c r="G29" i="1"/>
  <c r="G57" i="1"/>
  <c r="G38" i="1"/>
  <c r="G63" i="1"/>
  <c r="G39" i="1"/>
  <c r="G44" i="1"/>
  <c r="G30" i="1"/>
  <c r="G45" i="1"/>
  <c r="G31" i="1"/>
  <c r="G32" i="1"/>
  <c r="G33" i="1"/>
  <c r="G46" i="1"/>
  <c r="G47" i="1"/>
  <c r="G64" i="1"/>
  <c r="G34" i="1"/>
  <c r="G40" i="1"/>
  <c r="G65" i="1"/>
  <c r="G41" i="1"/>
  <c r="K41" i="1" s="1"/>
  <c r="G21" i="1"/>
  <c r="G48" i="1"/>
  <c r="G58" i="1"/>
  <c r="G59" i="1"/>
  <c r="G60" i="1"/>
  <c r="G62" i="1"/>
  <c r="N19" i="1" l="1"/>
  <c r="N31" i="1"/>
  <c r="N56" i="1"/>
  <c r="N20" i="1"/>
  <c r="N18" i="1"/>
  <c r="N12" i="1"/>
  <c r="N55" i="1"/>
  <c r="N44" i="1"/>
  <c r="N54" i="1"/>
  <c r="N47" i="1"/>
  <c r="N29" i="1"/>
  <c r="N26" i="1"/>
  <c r="N15" i="1"/>
  <c r="N32" i="1"/>
  <c r="N10" i="1"/>
  <c r="N45" i="1"/>
  <c r="N21" i="1"/>
  <c r="N9" i="1"/>
  <c r="N62" i="1"/>
  <c r="N46" i="1"/>
  <c r="N28" i="1"/>
  <c r="N25" i="1"/>
  <c r="N36" i="1"/>
  <c r="N35" i="1"/>
  <c r="N60" i="1"/>
  <c r="N24" i="1"/>
  <c r="N50" i="1"/>
  <c r="N48" i="1"/>
  <c r="L45" i="1"/>
  <c r="N59" i="1"/>
  <c r="N61" i="1"/>
  <c r="N14" i="1"/>
  <c r="N37" i="1"/>
  <c r="N52" i="1"/>
  <c r="N51" i="1"/>
  <c r="N65" i="1"/>
  <c r="N53" i="1"/>
  <c r="N17" i="1"/>
  <c r="N34" i="1"/>
  <c r="N38" i="1"/>
  <c r="N27" i="1"/>
  <c r="N16" i="1"/>
  <c r="N11" i="1"/>
  <c r="N64" i="1"/>
  <c r="N57" i="1"/>
  <c r="N23" i="1"/>
  <c r="N33" i="1"/>
  <c r="N43" i="1"/>
  <c r="N22" i="1"/>
  <c r="N58" i="1"/>
  <c r="K48" i="1"/>
  <c r="N40" i="1"/>
  <c r="N41" i="1"/>
  <c r="L59" i="1"/>
  <c r="L10" i="1"/>
  <c r="K53" i="1"/>
  <c r="L51" i="1"/>
  <c r="L46" i="1"/>
  <c r="L33" i="1"/>
  <c r="K32" i="1"/>
  <c r="K54" i="1"/>
  <c r="K18" i="1"/>
  <c r="K40" i="1"/>
  <c r="K16" i="1"/>
  <c r="L50" i="1"/>
  <c r="K26" i="1"/>
  <c r="L61" i="1"/>
  <c r="K25" i="1"/>
  <c r="K36" i="1"/>
  <c r="K24" i="1"/>
  <c r="K50" i="1"/>
  <c r="K59" i="1"/>
  <c r="M61" i="1"/>
  <c r="K51" i="1"/>
  <c r="K13" i="1"/>
  <c r="L11" i="1"/>
  <c r="K39" i="1"/>
  <c r="K49" i="1"/>
  <c r="L34" i="1"/>
  <c r="L38" i="1"/>
  <c r="L54" i="1"/>
  <c r="L30" i="1"/>
  <c r="K63" i="1"/>
  <c r="L57" i="1"/>
  <c r="L23" i="1"/>
  <c r="K38" i="1"/>
  <c r="K27" i="1"/>
  <c r="L47" i="1"/>
  <c r="L26" i="1"/>
  <c r="K44" i="1"/>
  <c r="M12" i="1"/>
  <c r="L25" i="1"/>
  <c r="L36" i="1"/>
  <c r="L60" i="1"/>
  <c r="L24" i="1"/>
  <c r="M55" i="1"/>
  <c r="L32" i="1"/>
  <c r="L20" i="1"/>
  <c r="M32" i="1"/>
  <c r="K56" i="1"/>
  <c r="K20" i="1"/>
  <c r="L56" i="1"/>
  <c r="L44" i="1"/>
  <c r="M56" i="1"/>
  <c r="M53" i="1"/>
  <c r="M17" i="1"/>
  <c r="M11" i="1"/>
  <c r="L42" i="1"/>
  <c r="M34" i="1"/>
  <c r="L29" i="1"/>
  <c r="M64" i="1"/>
  <c r="M40" i="1"/>
  <c r="M57" i="1"/>
  <c r="K42" i="1"/>
  <c r="M23" i="1"/>
  <c r="L28" i="1"/>
  <c r="L63" i="1"/>
  <c r="L27" i="1"/>
  <c r="L15" i="1"/>
  <c r="M47" i="1"/>
  <c r="K29" i="1"/>
  <c r="K15" i="1"/>
  <c r="L43" i="1"/>
  <c r="K62" i="1"/>
  <c r="M46" i="1"/>
  <c r="K28" i="1"/>
  <c r="M36" i="1"/>
  <c r="L14" i="1"/>
  <c r="M60" i="1"/>
  <c r="M33" i="1"/>
  <c r="K43" i="1"/>
  <c r="M24" i="1"/>
  <c r="M50" i="1"/>
  <c r="L31" i="1"/>
  <c r="K23" i="1"/>
  <c r="M59" i="1"/>
  <c r="M10" i="1"/>
  <c r="K61" i="1"/>
  <c r="K14" i="1"/>
  <c r="L48" i="1"/>
  <c r="L37" i="1"/>
  <c r="L52" i="1"/>
  <c r="L35" i="1"/>
  <c r="K17" i="1"/>
  <c r="M44" i="1"/>
  <c r="M58" i="1"/>
  <c r="K31" i="1"/>
  <c r="M35" i="1"/>
  <c r="L55" i="1"/>
  <c r="L19" i="1"/>
  <c r="K12" i="1"/>
  <c r="M48" i="1"/>
  <c r="M45" i="1"/>
  <c r="K37" i="1"/>
  <c r="K52" i="1"/>
  <c r="M22" i="1"/>
  <c r="L41" i="1"/>
  <c r="L13" i="1"/>
  <c r="L21" i="1"/>
  <c r="L9" i="1"/>
  <c r="K11" i="1"/>
  <c r="M20" i="1"/>
  <c r="M21" i="1"/>
  <c r="K30" i="1"/>
  <c r="K55" i="1"/>
  <c r="K19" i="1"/>
  <c r="M9" i="1"/>
  <c r="L65" i="1"/>
  <c r="L39" i="1"/>
  <c r="L49" i="1"/>
  <c r="L18" i="1"/>
  <c r="L12" i="1"/>
  <c r="K60" i="1"/>
  <c r="M19" i="1"/>
  <c r="K58" i="1"/>
  <c r="K46" i="1"/>
  <c r="K34" i="1"/>
  <c r="K22" i="1"/>
  <c r="K10" i="1"/>
  <c r="M54" i="1"/>
  <c r="M42" i="1"/>
  <c r="M30" i="1"/>
  <c r="M18" i="1"/>
  <c r="K47" i="1"/>
  <c r="K35" i="1"/>
  <c r="M43" i="1"/>
  <c r="M31" i="1"/>
  <c r="K57" i="1"/>
  <c r="K45" i="1"/>
  <c r="K33" i="1"/>
  <c r="K21" i="1"/>
  <c r="K9" i="1"/>
  <c r="M41" i="1"/>
  <c r="M29" i="1"/>
  <c r="M65" i="1"/>
  <c r="M16" i="1"/>
  <c r="M63" i="1"/>
  <c r="M51" i="1"/>
  <c r="M39" i="1"/>
  <c r="M27" i="1"/>
  <c r="M15" i="1"/>
  <c r="M52" i="1"/>
  <c r="M28" i="1"/>
  <c r="M62" i="1"/>
  <c r="M38" i="1"/>
  <c r="M26" i="1"/>
  <c r="M14" i="1"/>
  <c r="M25" i="1"/>
  <c r="M49" i="1"/>
  <c r="M37" i="1"/>
  <c r="M13" i="1"/>
  <c r="K65" i="1"/>
  <c r="K64" i="1"/>
  <c r="L64" i="1"/>
</calcChain>
</file>

<file path=xl/sharedStrings.xml><?xml version="1.0" encoding="utf-8"?>
<sst xmlns="http://schemas.openxmlformats.org/spreadsheetml/2006/main" count="391" uniqueCount="99">
  <si>
    <t>University</t>
  </si>
  <si>
    <t>Standard offer</t>
  </si>
  <si>
    <t>Contextual offer</t>
  </si>
  <si>
    <t>Durham</t>
  </si>
  <si>
    <t>AAA</t>
  </si>
  <si>
    <t>Manchester</t>
  </si>
  <si>
    <t>Bath</t>
  </si>
  <si>
    <t>Southampton</t>
  </si>
  <si>
    <t>Queen Mary</t>
  </si>
  <si>
    <t>Nottingham</t>
  </si>
  <si>
    <t>Liverpool</t>
  </si>
  <si>
    <t>AAB</t>
  </si>
  <si>
    <t>ABB</t>
  </si>
  <si>
    <t>BCC</t>
  </si>
  <si>
    <t>BBB</t>
  </si>
  <si>
    <t>Kings</t>
  </si>
  <si>
    <t>LSE</t>
  </si>
  <si>
    <t>Birmingham</t>
  </si>
  <si>
    <t>Kent</t>
  </si>
  <si>
    <t>Surrey</t>
  </si>
  <si>
    <t>Exeter</t>
  </si>
  <si>
    <t>Essex</t>
  </si>
  <si>
    <t>A*AA</t>
  </si>
  <si>
    <t>Royal Holloway</t>
  </si>
  <si>
    <t>ABB-BBB</t>
  </si>
  <si>
    <t>CCC</t>
  </si>
  <si>
    <t>BBB-BCC</t>
  </si>
  <si>
    <t>Roehmapton</t>
  </si>
  <si>
    <t>Sussex</t>
  </si>
  <si>
    <t>Warwick</t>
  </si>
  <si>
    <t>Loughborough</t>
  </si>
  <si>
    <t>Keele</t>
  </si>
  <si>
    <t>Sheffield</t>
  </si>
  <si>
    <t>Bristol</t>
  </si>
  <si>
    <t>Aston</t>
  </si>
  <si>
    <t>Salford</t>
  </si>
  <si>
    <t>York</t>
  </si>
  <si>
    <t>Hull</t>
  </si>
  <si>
    <t>UAE</t>
  </si>
  <si>
    <t>UWE Bristol</t>
  </si>
  <si>
    <t>Leicester</t>
  </si>
  <si>
    <t>Leeds Beckett</t>
  </si>
  <si>
    <t>Lincoln</t>
  </si>
  <si>
    <t>Newcastle</t>
  </si>
  <si>
    <t>City</t>
  </si>
  <si>
    <t>Reading</t>
  </si>
  <si>
    <t>Leeds</t>
  </si>
  <si>
    <t>Lancaster</t>
  </si>
  <si>
    <t>SOAS</t>
  </si>
  <si>
    <t>BBC</t>
  </si>
  <si>
    <t>Northumbria</t>
  </si>
  <si>
    <t>Portsmouth</t>
  </si>
  <si>
    <t>CCD</t>
  </si>
  <si>
    <t>CDD</t>
  </si>
  <si>
    <t>Edinburgh</t>
  </si>
  <si>
    <t>Glasgow</t>
  </si>
  <si>
    <t>UCL</t>
  </si>
  <si>
    <t>Oxford</t>
  </si>
  <si>
    <t>Cambridge</t>
  </si>
  <si>
    <t>Aberdeen</t>
  </si>
  <si>
    <t>Strathclyde</t>
  </si>
  <si>
    <t>Guardian ranking</t>
  </si>
  <si>
    <t>Sheffield Hallam</t>
  </si>
  <si>
    <t>Coventry</t>
  </si>
  <si>
    <t>St Andrews</t>
  </si>
  <si>
    <t>Cardiff</t>
  </si>
  <si>
    <t>Swansea</t>
  </si>
  <si>
    <t>NA</t>
  </si>
  <si>
    <t>Complete University Guide</t>
  </si>
  <si>
    <t>Queen Central Belfast</t>
  </si>
  <si>
    <t>Edge Hill</t>
  </si>
  <si>
    <t>Plymouth</t>
  </si>
  <si>
    <t>Dundee</t>
  </si>
  <si>
    <t>Aberstywyth</t>
  </si>
  <si>
    <t>Brunel</t>
  </si>
  <si>
    <t>Standard offer in UCAS points</t>
  </si>
  <si>
    <t>Guardian position higher than Sussex?</t>
  </si>
  <si>
    <t>Complete Univesity Position Higher than Sussex</t>
  </si>
  <si>
    <t>Has a lower entry tariff than Sussex?</t>
  </si>
  <si>
    <t>Higher Complete University ranking and lower tarriff than Sussex</t>
  </si>
  <si>
    <t>Higher rankings in both tables and lower tarriff than Sussex</t>
  </si>
  <si>
    <t>Higher Guardian ranking and lower grade tariff</t>
  </si>
  <si>
    <t>Contextual offer calculated as two grades below standard for simplicity when no data found</t>
  </si>
  <si>
    <t>Notes</t>
  </si>
  <si>
    <t>Has equal tarriff than Sussex</t>
  </si>
  <si>
    <t>Higher rankings in both tables and equal tarriff to Sussex</t>
  </si>
  <si>
    <t>Colour coding key</t>
  </si>
  <si>
    <t>Lower tarriff than Sussex but ranked higher by either Guardian or Complete University Guide for Politics</t>
  </si>
  <si>
    <t>Equal standard tarriff to Sussex but ranked higher by both Guardian and Complete University Guide for Politics</t>
  </si>
  <si>
    <t>Lower tarriff than Sussex but ranked higher by BOTH Guardian or Complete University Guide for Politics</t>
  </si>
  <si>
    <t>University rankings and grade offers for politics BA (or most similar) for 2025/6 entry</t>
  </si>
  <si>
    <t>Equal standard tariff to Sussex but ranked higher by both Guardian and Complete University Guide</t>
  </si>
  <si>
    <t>Lower tariff than Sussex but ranked higher by either Guardian or Complete University Guide</t>
  </si>
  <si>
    <t>Lower tariff than Sussex but ranked higher by BOTH Guardian or Complete University Guide</t>
  </si>
  <si>
    <t>University rankings and grade offers for politics BA (or most similar) for 2025/6</t>
  </si>
  <si>
    <t>2025 Standard offer in UCAS points</t>
  </si>
  <si>
    <t>ABB  [Note: before, I recorded AAB. Mid-season correction?]</t>
  </si>
  <si>
    <t>ABB [Note: I recorded before as AAB. Mid-season change, or my error?]</t>
  </si>
  <si>
    <t>Guardian 2024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</si>
</sst>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2" fillId="5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7" borderId="0" xfId="0" applyFont="1" applyFill="1"/>
    <xf numFmtId="0" fontId="0" fillId="0" borderId="0" xfId="0" applyAlignment="1">
      <alignment wrapText="1"/>
    </xf>
    <xf numFmtId="0" fontId="0" fillId="8" borderId="0" xfId="0" applyFill="1"/>
    <xf numFmtId="0" fontId="0" fillId="9" borderId="0" xfId="0" applyFill="1"/>
    <xf numFmtId="0" fontId="1" fillId="0" borderId="0" xfId="0" applyFont="1" applyAlignment="1">
      <alignment wrapText="1"/>
    </xf>
    <xf numFmtId="0" fontId="0" fillId="10" borderId="0" xfId="0" applyFill="1"/>
    <xf numFmtId="0" fontId="4" fillId="0" borderId="0" xfId="0" applyFont="1"/>
    <xf numFmtId="0" fontId="1" fillId="0" borderId="0" xfId="0" applyFont="1"/>
    <xf numFmtId="0" fontId="0" fillId="11" borderId="0" xfId="0" applyFill="1"/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682FEB-FD37-4B4C-B7F5-21F9B174507B}" name="Table1" displayName="Table1" ref="A8:F67" totalsRowShown="0" headerRowDxfId="9">
  <autoFilter ref="A8:F67" xr:uid="{25682FEB-FD37-4B4C-B7F5-21F9B174507B}"/>
  <tableColumns count="6">
    <tableColumn id="1" xr3:uid="{06E50397-8D76-4A2B-8F39-59A525FE6257}" name="University"/>
    <tableColumn id="2" xr3:uid="{1AC880DC-6D28-4F53-944E-4E14A565E1CC}" name="2025 Standard offer in UCAS points"/>
    <tableColumn id="3" xr3:uid="{DA947B01-E1F7-4CEC-9806-AF6DF3D65DA6}" name="Standard offer"/>
    <tableColumn id="4" xr3:uid="{E18098E2-75A2-4D21-8232-57B0808768B0}" name="Contextual offer"/>
    <tableColumn id="5" xr3:uid="{0DB6566D-36A8-4616-85F7-6E80CE85ED13}" name="Guardian 2024 ranking"/>
    <tableColumn id="6" xr3:uid="{C126F853-9D96-4AF1-B211-F653AFE0B50C}" name="Complete University Guid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0786BA-034A-49E6-99DA-D081E83B5576}" name="Table4" displayName="Table4" ref="A8:N65" totalsRowShown="0" headerRowDxfId="8">
  <autoFilter ref="A8:N65" xr:uid="{D70786BA-034A-49E6-99DA-D081E83B5576}"/>
  <sortState xmlns:xlrd2="http://schemas.microsoft.com/office/spreadsheetml/2017/richdata2" ref="A9:H65">
    <sortCondition ref="C8:C65"/>
  </sortState>
  <tableColumns count="14">
    <tableColumn id="1" xr3:uid="{D0A3A6AF-BA61-4F43-96C3-2AEC80F0A7A6}" name="University"/>
    <tableColumn id="9" xr3:uid="{E0C9E3D8-439B-42E7-AF2D-1BEE72B7E1EA}" name="Standard offer in UCAS points"/>
    <tableColumn id="2" xr3:uid="{710FC858-BF5B-4771-94FC-901666B93466}" name="Standard offer"/>
    <tableColumn id="4" xr3:uid="{9097162B-4FCC-459D-B9BE-49C74D876827}" name="Contextual offer"/>
    <tableColumn id="5" xr3:uid="{6DC34D6A-8114-4398-8521-82A8B51C911F}" name="Guardian ranking"/>
    <tableColumn id="6" xr3:uid="{F24D4922-2F7C-48FA-A9A4-4AEE880C9F18}" name="Complete University Guide"/>
    <tableColumn id="7" xr3:uid="{5B18023E-9658-4AEB-A72C-F2AB55C48795}" name="Guardian position higher than Sussex?" dataDxfId="7">
      <calculatedColumnFormula>IF(OR(Table4[[#This Row],[Guardian ranking]]&lt;35,Table4[[#This Row],[Complete University Guide]]&lt;38),1,0)</calculatedColumnFormula>
    </tableColumn>
    <tableColumn id="8" xr3:uid="{40F0DF57-C43D-4284-B240-D697909ED61A}" name="Complete Univesity Position Higher than Sussex" dataDxfId="6">
      <calculatedColumnFormula>IF(AND(Table4[[#This Row],[Guardian ranking]]&lt;35,Table4[[#This Row],[Complete University Guide]]&lt;38),1,0)</calculatedColumnFormula>
    </tableColumn>
    <tableColumn id="10" xr3:uid="{0104ECCC-1E44-4C4E-9FA8-D2549C218DB6}" name="Has a lower entry tariff than Sussex?" dataDxfId="5">
      <calculatedColumnFormula>IF(Table4[[#This Row],[Standard offer in UCAS points]]&lt;136,1,0)</calculatedColumnFormula>
    </tableColumn>
    <tableColumn id="14" xr3:uid="{541B6C08-1E3B-4834-A4B0-3B469028816A}" name="Has equal tarriff than Sussex" dataDxfId="4">
      <calculatedColumnFormula>IF(Table4[[#This Row],[Standard offer in UCAS points]]=136,1,0)</calculatedColumnFormula>
    </tableColumn>
    <tableColumn id="11" xr3:uid="{4219EE5B-ED28-4019-BF61-F0B781CD6D6F}" name="Higher Guardian ranking and lower grade tariff" dataDxfId="3">
      <calculatedColumnFormula>IF(AND(Table4[[#This Row],[Guardian position higher than Sussex?]]=1,Table4[[#This Row],[Has a lower entry tariff than Sussex?]]=1),1,0)</calculatedColumnFormula>
    </tableColumn>
    <tableColumn id="12" xr3:uid="{2CB7DBE5-B38D-43AF-986A-A0F9A679A4C1}" name="Higher Complete University ranking and lower tarriff than Sussex" dataDxfId="2">
      <calculatedColumnFormula>IF(AND(Table4[[#This Row],[Complete Univesity Position Higher than Sussex]]=1,Table4[[#This Row],[Has a lower entry tariff than Sussex?]]=1),1,0)</calculatedColumnFormula>
    </tableColumn>
    <tableColumn id="13" xr3:uid="{4C3CCD5C-FE1F-48EE-BFC2-8AE7E2A0C427}" name="Higher rankings in both tables and lower tarriff than Sussex" dataDxfId="1">
      <calculatedColumnFormula>IF(AND(Table4[[#This Row],[Guardian position higher than Sussex?]]=1,Table4[[#This Row],[Complete Univesity Position Higher than Sussex]]=1,Table4[[#This Row],[Has a lower entry tariff than Sussex?]]=1),1,0)</calculatedColumnFormula>
    </tableColumn>
    <tableColumn id="15" xr3:uid="{FC3B9966-151A-4E2B-A41B-0A2B9E7179EC}" name="Higher rankings in both tables and equal tarriff to Sussex" dataDxfId="0">
      <calculatedColumnFormula>IF(AND(Table4[[#This Row],[Guardian position higher than Sussex?]]=1,Table4[[#This Row],[Complete Univesity Position Higher than Sussex]]=1,Table4[[#This Row],[Has equal tarriff than Sussex]]=1),1,0)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8FF6-C876-4BCB-9D7E-AC37085FCF41}">
  <dimension ref="A1:F67"/>
  <sheetViews>
    <sheetView tabSelected="1" topLeftCell="A6" workbookViewId="0">
      <selection activeCell="B6" sqref="B1:B1048576"/>
    </sheetView>
  </sheetViews>
  <sheetFormatPr defaultRowHeight="14.5" x14ac:dyDescent="0.35"/>
  <cols>
    <col min="1" max="5" width="14.36328125" customWidth="1"/>
    <col min="6" max="6" width="11.26953125" bestFit="1" customWidth="1"/>
  </cols>
  <sheetData>
    <row r="1" spans="1:6" x14ac:dyDescent="0.35">
      <c r="A1" s="16" t="s">
        <v>86</v>
      </c>
    </row>
    <row r="2" spans="1:6" x14ac:dyDescent="0.35">
      <c r="A2" s="12" t="s">
        <v>91</v>
      </c>
      <c r="B2" s="12"/>
      <c r="C2" s="12"/>
      <c r="D2" s="12"/>
      <c r="E2" s="12"/>
    </row>
    <row r="3" spans="1:6" x14ac:dyDescent="0.35">
      <c r="A3" s="8" t="s">
        <v>92</v>
      </c>
      <c r="B3" s="8"/>
      <c r="C3" s="8"/>
      <c r="D3" s="8"/>
      <c r="E3" s="8"/>
    </row>
    <row r="4" spans="1:6" x14ac:dyDescent="0.35">
      <c r="A4" s="7" t="s">
        <v>93</v>
      </c>
      <c r="B4" s="7"/>
      <c r="C4" s="7"/>
      <c r="D4" s="7"/>
      <c r="E4" s="7"/>
    </row>
    <row r="5" spans="1:6" x14ac:dyDescent="0.35">
      <c r="A5" s="14" t="s">
        <v>28</v>
      </c>
      <c r="B5" s="14"/>
      <c r="C5" s="14"/>
      <c r="D5" s="14"/>
      <c r="E5" s="14"/>
    </row>
    <row r="7" spans="1:6" ht="18.5" x14ac:dyDescent="0.45">
      <c r="A7" s="15" t="s">
        <v>94</v>
      </c>
    </row>
    <row r="8" spans="1:6" ht="43.5" x14ac:dyDescent="0.35">
      <c r="A8" s="10" t="s">
        <v>0</v>
      </c>
      <c r="B8" s="10" t="s">
        <v>95</v>
      </c>
      <c r="C8" s="10" t="s">
        <v>1</v>
      </c>
      <c r="D8" s="10" t="s">
        <v>2</v>
      </c>
      <c r="E8" s="10" t="s">
        <v>98</v>
      </c>
      <c r="F8" s="10" t="s">
        <v>68</v>
      </c>
    </row>
    <row r="9" spans="1:6" x14ac:dyDescent="0.35">
      <c r="A9" t="s">
        <v>15</v>
      </c>
      <c r="B9">
        <v>150</v>
      </c>
      <c r="C9" t="s">
        <v>22</v>
      </c>
      <c r="D9" t="s">
        <v>11</v>
      </c>
      <c r="E9">
        <v>4</v>
      </c>
      <c r="F9">
        <v>8</v>
      </c>
    </row>
    <row r="10" spans="1:6" x14ac:dyDescent="0.35">
      <c r="A10" t="s">
        <v>54</v>
      </c>
      <c r="B10">
        <v>150</v>
      </c>
      <c r="C10" t="s">
        <v>22</v>
      </c>
      <c r="D10" t="s">
        <v>12</v>
      </c>
      <c r="E10">
        <v>32</v>
      </c>
      <c r="F10">
        <v>9</v>
      </c>
    </row>
    <row r="11" spans="1:6" x14ac:dyDescent="0.35">
      <c r="A11" t="s">
        <v>57</v>
      </c>
      <c r="B11">
        <v>144</v>
      </c>
      <c r="C11" t="s">
        <v>4</v>
      </c>
      <c r="D11" t="s">
        <v>12</v>
      </c>
      <c r="E11">
        <v>1</v>
      </c>
      <c r="F11">
        <v>3</v>
      </c>
    </row>
    <row r="12" spans="1:6" x14ac:dyDescent="0.35">
      <c r="A12" t="s">
        <v>58</v>
      </c>
      <c r="B12">
        <v>144</v>
      </c>
      <c r="C12" t="s">
        <v>4</v>
      </c>
      <c r="D12" t="s">
        <v>12</v>
      </c>
      <c r="E12">
        <v>2</v>
      </c>
      <c r="F12">
        <v>1</v>
      </c>
    </row>
    <row r="13" spans="1:6" x14ac:dyDescent="0.35">
      <c r="A13" t="s">
        <v>16</v>
      </c>
      <c r="B13">
        <v>144</v>
      </c>
      <c r="C13" t="s">
        <v>4</v>
      </c>
      <c r="D13" t="s">
        <v>11</v>
      </c>
      <c r="E13">
        <v>3</v>
      </c>
      <c r="F13">
        <v>5</v>
      </c>
    </row>
    <row r="14" spans="1:6" x14ac:dyDescent="0.35">
      <c r="A14" t="s">
        <v>29</v>
      </c>
      <c r="B14">
        <v>144</v>
      </c>
      <c r="C14" t="s">
        <v>4</v>
      </c>
      <c r="D14" t="s">
        <v>11</v>
      </c>
      <c r="E14">
        <v>7</v>
      </c>
      <c r="F14">
        <v>6</v>
      </c>
    </row>
    <row r="15" spans="1:6" x14ac:dyDescent="0.35">
      <c r="A15" t="s">
        <v>20</v>
      </c>
      <c r="B15">
        <v>144</v>
      </c>
      <c r="C15" t="s">
        <v>4</v>
      </c>
      <c r="D15" t="s">
        <v>12</v>
      </c>
      <c r="E15">
        <v>11</v>
      </c>
      <c r="F15">
        <v>11</v>
      </c>
    </row>
    <row r="16" spans="1:6" x14ac:dyDescent="0.35">
      <c r="A16" t="s">
        <v>6</v>
      </c>
      <c r="B16">
        <v>144</v>
      </c>
      <c r="C16" t="s">
        <v>4</v>
      </c>
      <c r="D16" t="s">
        <v>12</v>
      </c>
      <c r="E16">
        <v>13</v>
      </c>
      <c r="F16">
        <v>10</v>
      </c>
    </row>
    <row r="17" spans="1:6" x14ac:dyDescent="0.35">
      <c r="A17" t="s">
        <v>56</v>
      </c>
      <c r="B17">
        <v>144</v>
      </c>
      <c r="C17" t="s">
        <v>4</v>
      </c>
      <c r="D17" t="s">
        <v>12</v>
      </c>
      <c r="E17">
        <v>14</v>
      </c>
      <c r="F17">
        <v>4</v>
      </c>
    </row>
    <row r="18" spans="1:6" x14ac:dyDescent="0.35">
      <c r="A18" t="s">
        <v>33</v>
      </c>
      <c r="B18">
        <v>144</v>
      </c>
      <c r="C18" t="s">
        <v>4</v>
      </c>
      <c r="D18" t="s">
        <v>12</v>
      </c>
      <c r="E18">
        <v>15</v>
      </c>
      <c r="F18">
        <v>12</v>
      </c>
    </row>
    <row r="19" spans="1:6" x14ac:dyDescent="0.35">
      <c r="A19" t="s">
        <v>5</v>
      </c>
      <c r="B19">
        <v>144</v>
      </c>
      <c r="C19" t="s">
        <v>4</v>
      </c>
      <c r="D19" t="s">
        <v>12</v>
      </c>
      <c r="E19">
        <v>17</v>
      </c>
      <c r="F19">
        <v>19</v>
      </c>
    </row>
    <row r="20" spans="1:6" x14ac:dyDescent="0.35">
      <c r="A20" t="s">
        <v>3</v>
      </c>
      <c r="B20">
        <v>144</v>
      </c>
      <c r="C20" t="s">
        <v>4</v>
      </c>
      <c r="D20" t="s">
        <v>14</v>
      </c>
      <c r="E20">
        <v>19</v>
      </c>
      <c r="F20">
        <v>7</v>
      </c>
    </row>
    <row r="21" spans="1:6" x14ac:dyDescent="0.35">
      <c r="A21" t="s">
        <v>64</v>
      </c>
      <c r="B21">
        <v>144</v>
      </c>
      <c r="C21" t="s">
        <v>4</v>
      </c>
      <c r="D21" t="s">
        <v>12</v>
      </c>
      <c r="E21" t="s">
        <v>67</v>
      </c>
      <c r="F21">
        <v>2</v>
      </c>
    </row>
    <row r="22" spans="1:6" x14ac:dyDescent="0.35">
      <c r="A22" s="11" t="s">
        <v>55</v>
      </c>
      <c r="B22" s="11">
        <v>136</v>
      </c>
      <c r="C22" s="11" t="s">
        <v>11</v>
      </c>
      <c r="D22" s="11" t="s">
        <v>14</v>
      </c>
      <c r="E22" s="11">
        <v>5</v>
      </c>
      <c r="F22" s="11">
        <v>13</v>
      </c>
    </row>
    <row r="23" spans="1:6" x14ac:dyDescent="0.35">
      <c r="A23" s="11" t="s">
        <v>32</v>
      </c>
      <c r="B23" s="11">
        <v>136</v>
      </c>
      <c r="C23" s="11" t="s">
        <v>11</v>
      </c>
      <c r="D23" s="11" t="s">
        <v>12</v>
      </c>
      <c r="E23" s="11">
        <v>12</v>
      </c>
      <c r="F23" s="11">
        <v>21</v>
      </c>
    </row>
    <row r="24" spans="1:6" x14ac:dyDescent="0.35">
      <c r="A24" s="11" t="s">
        <v>36</v>
      </c>
      <c r="B24" s="11">
        <v>136</v>
      </c>
      <c r="C24" s="11" t="s">
        <v>11</v>
      </c>
      <c r="D24" s="11" t="s">
        <v>14</v>
      </c>
      <c r="E24" s="11">
        <v>21</v>
      </c>
      <c r="F24" s="11">
        <v>18</v>
      </c>
    </row>
    <row r="25" spans="1:6" x14ac:dyDescent="0.35">
      <c r="A25" s="11" t="s">
        <v>46</v>
      </c>
      <c r="B25" s="11">
        <v>136</v>
      </c>
      <c r="C25" s="11" t="s">
        <v>11</v>
      </c>
      <c r="D25" s="11" t="s">
        <v>14</v>
      </c>
      <c r="E25" s="11">
        <v>22</v>
      </c>
      <c r="F25" s="11">
        <v>17</v>
      </c>
    </row>
    <row r="26" spans="1:6" x14ac:dyDescent="0.35">
      <c r="A26" s="11" t="s">
        <v>48</v>
      </c>
      <c r="B26" s="11">
        <v>136</v>
      </c>
      <c r="C26" s="11" t="s">
        <v>11</v>
      </c>
      <c r="D26" s="11" t="s">
        <v>12</v>
      </c>
      <c r="E26" s="11">
        <v>25</v>
      </c>
      <c r="F26" s="11">
        <v>26</v>
      </c>
    </row>
    <row r="27" spans="1:6" x14ac:dyDescent="0.35">
      <c r="A27" s="11" t="s">
        <v>17</v>
      </c>
      <c r="B27" s="11">
        <v>136</v>
      </c>
      <c r="C27" s="11" t="s">
        <v>11</v>
      </c>
      <c r="D27" s="11" t="s">
        <v>14</v>
      </c>
      <c r="E27" s="11">
        <v>34</v>
      </c>
      <c r="F27" s="11">
        <v>16</v>
      </c>
    </row>
    <row r="28" spans="1:6" x14ac:dyDescent="0.35">
      <c r="A28" s="5" t="s">
        <v>28</v>
      </c>
      <c r="B28" s="6">
        <v>136</v>
      </c>
      <c r="C28" s="5" t="s">
        <v>11</v>
      </c>
      <c r="D28" s="5" t="s">
        <v>13</v>
      </c>
      <c r="E28" s="5">
        <v>35</v>
      </c>
      <c r="F28" s="5">
        <v>38</v>
      </c>
    </row>
    <row r="29" spans="1:6" x14ac:dyDescent="0.35">
      <c r="A29" t="s">
        <v>9</v>
      </c>
      <c r="B29" s="3">
        <v>136</v>
      </c>
      <c r="C29" t="s">
        <v>11</v>
      </c>
      <c r="D29" t="s">
        <v>12</v>
      </c>
      <c r="E29">
        <v>41</v>
      </c>
      <c r="F29">
        <v>20</v>
      </c>
    </row>
    <row r="30" spans="1:6" x14ac:dyDescent="0.35">
      <c r="A30" s="17" t="s">
        <v>43</v>
      </c>
      <c r="B30" s="17">
        <v>136</v>
      </c>
      <c r="C30" s="17" t="s">
        <v>11</v>
      </c>
      <c r="D30" s="17" t="s">
        <v>14</v>
      </c>
      <c r="E30" s="17">
        <v>44</v>
      </c>
      <c r="F30" s="17">
        <v>36</v>
      </c>
    </row>
    <row r="31" spans="1:6" x14ac:dyDescent="0.35">
      <c r="A31" s="7" t="s">
        <v>60</v>
      </c>
      <c r="B31" s="7">
        <v>128</v>
      </c>
      <c r="C31" s="7" t="s">
        <v>12</v>
      </c>
      <c r="D31" s="7" t="s">
        <v>14</v>
      </c>
      <c r="E31" s="7">
        <v>6</v>
      </c>
      <c r="F31" s="7">
        <v>15</v>
      </c>
    </row>
    <row r="32" spans="1:6" x14ac:dyDescent="0.35">
      <c r="A32" s="7" t="s">
        <v>7</v>
      </c>
      <c r="B32" s="7">
        <v>136</v>
      </c>
      <c r="C32" s="7" t="s">
        <v>12</v>
      </c>
      <c r="D32" s="7" t="s">
        <v>14</v>
      </c>
      <c r="E32" s="7">
        <v>23</v>
      </c>
      <c r="F32" s="7">
        <v>31</v>
      </c>
    </row>
    <row r="33" spans="1:6" x14ac:dyDescent="0.35">
      <c r="A33" s="7" t="s">
        <v>30</v>
      </c>
      <c r="B33" s="7">
        <v>128</v>
      </c>
      <c r="C33" s="7" t="s">
        <v>12</v>
      </c>
      <c r="D33" s="7" t="s">
        <v>49</v>
      </c>
      <c r="E33" s="7">
        <v>10</v>
      </c>
      <c r="F33" s="7">
        <v>14</v>
      </c>
    </row>
    <row r="34" spans="1:6" x14ac:dyDescent="0.35">
      <c r="A34" s="8" t="s">
        <v>65</v>
      </c>
      <c r="B34" s="8">
        <v>136</v>
      </c>
      <c r="C34" s="8" t="s">
        <v>96</v>
      </c>
      <c r="D34" s="8" t="s">
        <v>49</v>
      </c>
      <c r="E34" s="8">
        <v>43</v>
      </c>
      <c r="F34" s="8">
        <v>23</v>
      </c>
    </row>
    <row r="35" spans="1:6" x14ac:dyDescent="0.35">
      <c r="A35" s="8" t="s">
        <v>8</v>
      </c>
      <c r="B35" s="8">
        <v>136</v>
      </c>
      <c r="C35" s="8" t="s">
        <v>97</v>
      </c>
      <c r="D35" s="8" t="s">
        <v>13</v>
      </c>
      <c r="E35" s="8">
        <v>45</v>
      </c>
      <c r="F35" s="8">
        <v>29</v>
      </c>
    </row>
    <row r="36" spans="1:6" x14ac:dyDescent="0.35">
      <c r="A36" s="8" t="s">
        <v>10</v>
      </c>
      <c r="B36" s="8">
        <v>136</v>
      </c>
      <c r="C36" s="8" t="s">
        <v>11</v>
      </c>
      <c r="D36" s="8" t="s">
        <v>14</v>
      </c>
      <c r="E36" s="8">
        <v>51</v>
      </c>
      <c r="F36" s="8">
        <v>35</v>
      </c>
    </row>
    <row r="37" spans="1:6" x14ac:dyDescent="0.35">
      <c r="A37" s="8" t="s">
        <v>38</v>
      </c>
      <c r="B37" s="8">
        <v>128</v>
      </c>
      <c r="C37" s="8" t="s">
        <v>12</v>
      </c>
      <c r="D37" s="8" t="s">
        <v>49</v>
      </c>
      <c r="E37" s="8">
        <v>30</v>
      </c>
      <c r="F37" s="8">
        <v>41</v>
      </c>
    </row>
    <row r="38" spans="1:6" x14ac:dyDescent="0.35">
      <c r="A38" s="8" t="s">
        <v>23</v>
      </c>
      <c r="B38" s="8">
        <v>128</v>
      </c>
      <c r="C38" s="8" t="s">
        <v>12</v>
      </c>
      <c r="D38" s="8" t="s">
        <v>14</v>
      </c>
      <c r="E38" s="8">
        <v>37</v>
      </c>
      <c r="F38" s="8">
        <v>28</v>
      </c>
    </row>
    <row r="39" spans="1:6" x14ac:dyDescent="0.35">
      <c r="A39" s="8" t="s">
        <v>47</v>
      </c>
      <c r="B39" s="8">
        <v>128</v>
      </c>
      <c r="C39" s="8" t="s">
        <v>12</v>
      </c>
      <c r="D39" s="8" t="s">
        <v>49</v>
      </c>
      <c r="E39" s="8">
        <v>39</v>
      </c>
      <c r="F39" s="8">
        <v>22</v>
      </c>
    </row>
    <row r="40" spans="1:6" x14ac:dyDescent="0.35">
      <c r="A40" s="8" t="s">
        <v>74</v>
      </c>
      <c r="B40" s="8">
        <v>128</v>
      </c>
      <c r="C40" s="8" t="s">
        <v>12</v>
      </c>
      <c r="D40" s="8" t="s">
        <v>49</v>
      </c>
      <c r="E40" s="8">
        <v>56</v>
      </c>
      <c r="F40" s="8">
        <v>37</v>
      </c>
    </row>
    <row r="41" spans="1:6" x14ac:dyDescent="0.35">
      <c r="A41" t="s">
        <v>69</v>
      </c>
      <c r="B41">
        <v>128</v>
      </c>
      <c r="C41" t="s">
        <v>12</v>
      </c>
      <c r="D41" t="s">
        <v>49</v>
      </c>
      <c r="E41">
        <v>60</v>
      </c>
      <c r="F41">
        <v>40</v>
      </c>
    </row>
    <row r="42" spans="1:6" x14ac:dyDescent="0.35">
      <c r="A42" s="7" t="s">
        <v>19</v>
      </c>
      <c r="B42" s="7">
        <v>120</v>
      </c>
      <c r="C42" s="7" t="s">
        <v>24</v>
      </c>
      <c r="D42" s="7" t="s">
        <v>25</v>
      </c>
      <c r="E42" s="7">
        <v>24</v>
      </c>
      <c r="F42" s="7">
        <v>24</v>
      </c>
    </row>
    <row r="43" spans="1:6" x14ac:dyDescent="0.35">
      <c r="A43" s="8" t="s">
        <v>40</v>
      </c>
      <c r="B43" s="8">
        <v>120</v>
      </c>
      <c r="C43" s="8" t="s">
        <v>14</v>
      </c>
      <c r="D43" s="8" t="s">
        <v>13</v>
      </c>
      <c r="E43" s="8">
        <v>33</v>
      </c>
      <c r="F43" s="8">
        <v>42</v>
      </c>
    </row>
    <row r="44" spans="1:6" x14ac:dyDescent="0.35">
      <c r="A44" t="s">
        <v>18</v>
      </c>
      <c r="B44">
        <v>120</v>
      </c>
      <c r="C44" t="s">
        <v>14</v>
      </c>
      <c r="D44" t="s">
        <v>13</v>
      </c>
      <c r="E44">
        <v>40</v>
      </c>
      <c r="F44">
        <v>47</v>
      </c>
    </row>
    <row r="45" spans="1:6" x14ac:dyDescent="0.35">
      <c r="A45" s="8" t="s">
        <v>44</v>
      </c>
      <c r="B45" s="8">
        <v>120</v>
      </c>
      <c r="C45" s="8" t="s">
        <v>14</v>
      </c>
      <c r="D45" s="8" t="s">
        <v>13</v>
      </c>
      <c r="E45" s="8">
        <v>42</v>
      </c>
      <c r="F45" s="8">
        <v>27</v>
      </c>
    </row>
    <row r="46" spans="1:6" x14ac:dyDescent="0.35">
      <c r="A46" t="s">
        <v>45</v>
      </c>
      <c r="B46">
        <v>124</v>
      </c>
      <c r="C46" t="s">
        <v>14</v>
      </c>
      <c r="D46" t="s">
        <v>13</v>
      </c>
      <c r="E46">
        <v>45</v>
      </c>
      <c r="F46">
        <v>44</v>
      </c>
    </row>
    <row r="47" spans="1:6" x14ac:dyDescent="0.35">
      <c r="A47" s="8" t="s">
        <v>66</v>
      </c>
      <c r="B47" s="8">
        <v>120</v>
      </c>
      <c r="C47" s="8" t="s">
        <v>14</v>
      </c>
      <c r="D47" s="8" t="s">
        <v>13</v>
      </c>
      <c r="E47" s="8">
        <v>47</v>
      </c>
      <c r="F47" s="8">
        <v>34</v>
      </c>
    </row>
    <row r="48" spans="1:6" x14ac:dyDescent="0.35">
      <c r="A48" s="8" t="s">
        <v>73</v>
      </c>
      <c r="B48" s="8">
        <v>120</v>
      </c>
      <c r="C48" s="8" t="s">
        <v>14</v>
      </c>
      <c r="D48" s="8" t="s">
        <v>25</v>
      </c>
      <c r="E48" s="8" t="s">
        <v>67</v>
      </c>
      <c r="F48" s="8">
        <v>32</v>
      </c>
    </row>
    <row r="49" spans="1:6" x14ac:dyDescent="0.35">
      <c r="A49" s="8" t="s">
        <v>21</v>
      </c>
      <c r="B49" s="8">
        <v>108</v>
      </c>
      <c r="C49" s="8" t="s">
        <v>26</v>
      </c>
      <c r="D49" s="8" t="s">
        <v>52</v>
      </c>
      <c r="E49" s="8">
        <v>27</v>
      </c>
      <c r="F49" s="8">
        <v>46</v>
      </c>
    </row>
    <row r="50" spans="1:6" x14ac:dyDescent="0.35">
      <c r="A50" s="7" t="s">
        <v>59</v>
      </c>
      <c r="B50" s="7">
        <v>116</v>
      </c>
      <c r="C50" s="7" t="s">
        <v>49</v>
      </c>
      <c r="D50" s="7" t="s">
        <v>13</v>
      </c>
      <c r="E50" s="7">
        <v>9</v>
      </c>
      <c r="F50" s="7">
        <v>33</v>
      </c>
    </row>
    <row r="51" spans="1:6" x14ac:dyDescent="0.35">
      <c r="A51" s="8" t="s">
        <v>62</v>
      </c>
      <c r="B51" s="8">
        <v>116</v>
      </c>
      <c r="C51" s="8" t="s">
        <v>49</v>
      </c>
      <c r="D51" s="8" t="s">
        <v>25</v>
      </c>
      <c r="E51" s="8">
        <v>16</v>
      </c>
      <c r="F51" s="8">
        <v>58</v>
      </c>
    </row>
    <row r="52" spans="1:6" x14ac:dyDescent="0.35">
      <c r="A52" s="7" t="s">
        <v>34</v>
      </c>
      <c r="B52" s="7">
        <v>116</v>
      </c>
      <c r="C52" s="7" t="s">
        <v>49</v>
      </c>
      <c r="D52" s="7" t="s">
        <v>13</v>
      </c>
      <c r="E52" s="7">
        <v>17</v>
      </c>
      <c r="F52" s="7">
        <v>25</v>
      </c>
    </row>
    <row r="53" spans="1:6" x14ac:dyDescent="0.35">
      <c r="A53" s="8" t="s">
        <v>37</v>
      </c>
      <c r="B53" s="8">
        <v>116</v>
      </c>
      <c r="C53" s="8" t="s">
        <v>49</v>
      </c>
      <c r="D53" s="8" t="s">
        <v>25</v>
      </c>
      <c r="E53" s="8">
        <v>25</v>
      </c>
      <c r="F53" s="8">
        <v>54</v>
      </c>
    </row>
    <row r="54" spans="1:6" x14ac:dyDescent="0.35">
      <c r="A54" s="8" t="s">
        <v>31</v>
      </c>
      <c r="B54" s="8">
        <v>116</v>
      </c>
      <c r="C54" s="8" t="s">
        <v>49</v>
      </c>
      <c r="D54" s="8" t="s">
        <v>25</v>
      </c>
      <c r="E54" s="8">
        <v>28</v>
      </c>
      <c r="F54" s="8">
        <v>56</v>
      </c>
    </row>
    <row r="55" spans="1:6" x14ac:dyDescent="0.35">
      <c r="A55" s="8" t="s">
        <v>63</v>
      </c>
      <c r="B55" s="8">
        <v>116</v>
      </c>
      <c r="C55" s="8" t="s">
        <v>49</v>
      </c>
      <c r="D55" s="8" t="s">
        <v>52</v>
      </c>
      <c r="E55" s="8">
        <v>29</v>
      </c>
      <c r="F55" s="8">
        <v>69</v>
      </c>
    </row>
    <row r="56" spans="1:6" x14ac:dyDescent="0.35">
      <c r="A56" s="8" t="s">
        <v>39</v>
      </c>
      <c r="B56" s="8">
        <v>116</v>
      </c>
      <c r="C56" s="8" t="s">
        <v>49</v>
      </c>
      <c r="D56" s="8" t="s">
        <v>25</v>
      </c>
      <c r="E56" s="8">
        <v>30</v>
      </c>
      <c r="F56" s="8">
        <v>61</v>
      </c>
    </row>
    <row r="57" spans="1:6" x14ac:dyDescent="0.35">
      <c r="A57" t="s">
        <v>41</v>
      </c>
      <c r="B57">
        <v>116</v>
      </c>
      <c r="C57" t="s">
        <v>49</v>
      </c>
      <c r="D57" t="s">
        <v>25</v>
      </c>
      <c r="E57">
        <v>36</v>
      </c>
      <c r="F57">
        <v>65</v>
      </c>
    </row>
    <row r="58" spans="1:6" x14ac:dyDescent="0.35">
      <c r="A58" t="s">
        <v>50</v>
      </c>
      <c r="B58">
        <v>116</v>
      </c>
      <c r="C58" t="s">
        <v>49</v>
      </c>
      <c r="D58" t="s">
        <v>25</v>
      </c>
      <c r="E58" t="s">
        <v>67</v>
      </c>
      <c r="F58">
        <v>43</v>
      </c>
    </row>
    <row r="59" spans="1:6" x14ac:dyDescent="0.35">
      <c r="A59" t="s">
        <v>27</v>
      </c>
      <c r="B59">
        <v>116</v>
      </c>
      <c r="C59" t="s">
        <v>49</v>
      </c>
      <c r="D59" t="s">
        <v>25</v>
      </c>
      <c r="E59" t="s">
        <v>67</v>
      </c>
      <c r="F59" t="s">
        <v>67</v>
      </c>
    </row>
    <row r="60" spans="1:6" x14ac:dyDescent="0.35">
      <c r="A60" t="s">
        <v>70</v>
      </c>
      <c r="B60">
        <v>116</v>
      </c>
      <c r="C60" t="s">
        <v>49</v>
      </c>
      <c r="D60" t="s">
        <v>25</v>
      </c>
      <c r="E60" t="s">
        <v>67</v>
      </c>
      <c r="F60">
        <v>45</v>
      </c>
    </row>
    <row r="61" spans="1:6" x14ac:dyDescent="0.35">
      <c r="A61" s="8" t="s">
        <v>35</v>
      </c>
      <c r="B61" s="8">
        <v>108</v>
      </c>
      <c r="C61" s="8" t="s">
        <v>13</v>
      </c>
      <c r="D61" s="8" t="s">
        <v>52</v>
      </c>
      <c r="E61" s="8">
        <v>20</v>
      </c>
      <c r="F61" s="8">
        <v>48</v>
      </c>
    </row>
    <row r="62" spans="1:6" x14ac:dyDescent="0.35">
      <c r="A62" t="s">
        <v>71</v>
      </c>
      <c r="B62">
        <v>108</v>
      </c>
      <c r="C62" t="s">
        <v>13</v>
      </c>
      <c r="D62" t="s">
        <v>25</v>
      </c>
      <c r="E62" t="s">
        <v>67</v>
      </c>
      <c r="F62">
        <v>49</v>
      </c>
    </row>
    <row r="63" spans="1:6" x14ac:dyDescent="0.35">
      <c r="A63" t="s">
        <v>42</v>
      </c>
      <c r="B63">
        <v>96</v>
      </c>
      <c r="C63" t="s">
        <v>25</v>
      </c>
      <c r="D63" t="s">
        <v>53</v>
      </c>
      <c r="E63">
        <v>38</v>
      </c>
      <c r="F63">
        <v>62</v>
      </c>
    </row>
    <row r="64" spans="1:6" x14ac:dyDescent="0.35">
      <c r="A64" t="s">
        <v>51</v>
      </c>
      <c r="B64">
        <v>96</v>
      </c>
      <c r="C64" t="s">
        <v>25</v>
      </c>
      <c r="D64" t="s">
        <v>53</v>
      </c>
      <c r="E64">
        <v>49</v>
      </c>
      <c r="F64">
        <v>52</v>
      </c>
    </row>
    <row r="65" spans="1:6" x14ac:dyDescent="0.35">
      <c r="A65" t="s">
        <v>72</v>
      </c>
      <c r="B65">
        <v>96</v>
      </c>
      <c r="C65" t="s">
        <v>25</v>
      </c>
      <c r="D65" t="s">
        <v>52</v>
      </c>
      <c r="E65">
        <v>59</v>
      </c>
      <c r="F65">
        <v>50</v>
      </c>
    </row>
    <row r="67" spans="1:6" x14ac:dyDescent="0.35">
      <c r="A67" t="s">
        <v>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3A7B-64AE-4F2B-97AB-B99E649F7121}">
  <dimension ref="A1:CY67"/>
  <sheetViews>
    <sheetView topLeftCell="A10" zoomScale="92" workbookViewId="0">
      <selection activeCell="I8" sqref="I8"/>
    </sheetView>
  </sheetViews>
  <sheetFormatPr defaultRowHeight="14.5" x14ac:dyDescent="0.35"/>
  <cols>
    <col min="1" max="1" width="12.36328125" customWidth="1"/>
    <col min="2" max="2" width="10.453125" customWidth="1"/>
    <col min="3" max="3" width="14.08984375" customWidth="1"/>
    <col min="4" max="4" width="8.90625" customWidth="1"/>
    <col min="6" max="13" width="17.81640625" customWidth="1"/>
  </cols>
  <sheetData>
    <row r="1" spans="1:14" ht="29" x14ac:dyDescent="0.35">
      <c r="A1" s="13" t="s">
        <v>86</v>
      </c>
      <c r="B1" s="10"/>
    </row>
    <row r="2" spans="1:14" x14ac:dyDescent="0.35">
      <c r="A2" s="12"/>
      <c r="B2" t="s">
        <v>88</v>
      </c>
    </row>
    <row r="3" spans="1:14" x14ac:dyDescent="0.35">
      <c r="A3" s="8"/>
      <c r="B3" t="s">
        <v>87</v>
      </c>
    </row>
    <row r="4" spans="1:14" x14ac:dyDescent="0.35">
      <c r="A4" s="7"/>
      <c r="B4" t="s">
        <v>89</v>
      </c>
    </row>
    <row r="5" spans="1:14" x14ac:dyDescent="0.35">
      <c r="A5" s="14"/>
      <c r="B5" t="s">
        <v>28</v>
      </c>
    </row>
    <row r="6" spans="1:14" x14ac:dyDescent="0.35">
      <c r="A6" s="14"/>
    </row>
    <row r="7" spans="1:14" x14ac:dyDescent="0.35">
      <c r="A7" t="s">
        <v>90</v>
      </c>
    </row>
    <row r="8" spans="1:14" s="10" customFormat="1" ht="101.5" x14ac:dyDescent="0.35">
      <c r="A8" s="10" t="s">
        <v>0</v>
      </c>
      <c r="B8" s="10" t="s">
        <v>75</v>
      </c>
      <c r="C8" s="10" t="s">
        <v>1</v>
      </c>
      <c r="D8" s="10" t="s">
        <v>2</v>
      </c>
      <c r="E8" s="10" t="s">
        <v>61</v>
      </c>
      <c r="F8" s="10" t="s">
        <v>68</v>
      </c>
      <c r="G8" s="10" t="s">
        <v>76</v>
      </c>
      <c r="H8" s="10" t="s">
        <v>77</v>
      </c>
      <c r="I8" s="10" t="s">
        <v>78</v>
      </c>
      <c r="J8" s="10" t="s">
        <v>84</v>
      </c>
      <c r="K8" s="10" t="s">
        <v>81</v>
      </c>
      <c r="L8" s="10" t="s">
        <v>79</v>
      </c>
      <c r="M8" s="10" t="s">
        <v>80</v>
      </c>
      <c r="N8" s="10" t="s">
        <v>85</v>
      </c>
    </row>
    <row r="9" spans="1:14" x14ac:dyDescent="0.35">
      <c r="A9" t="s">
        <v>15</v>
      </c>
      <c r="B9">
        <v>150</v>
      </c>
      <c r="C9" t="s">
        <v>22</v>
      </c>
      <c r="D9" t="s">
        <v>11</v>
      </c>
      <c r="E9">
        <v>4</v>
      </c>
      <c r="F9">
        <v>8</v>
      </c>
      <c r="G9">
        <f>IF(OR(Table4[[#This Row],[Guardian ranking]]&lt;35,Table4[[#This Row],[Complete University Guide]]&lt;38),1,0)</f>
        <v>1</v>
      </c>
      <c r="H9">
        <f>IF(AND(Table4[[#This Row],[Guardian ranking]]&lt;35,Table4[[#This Row],[Complete University Guide]]&lt;38),1,0)</f>
        <v>1</v>
      </c>
      <c r="I9">
        <f>IF(Table4[[#This Row],[Standard offer in UCAS points]]&lt;136,1,0)</f>
        <v>0</v>
      </c>
      <c r="J9">
        <f>IF(Table4[[#This Row],[Standard offer in UCAS points]]=136,1,0)</f>
        <v>0</v>
      </c>
      <c r="K9">
        <f>IF(AND(Table4[[#This Row],[Guardian position higher than Sussex?]]=1,Table4[[#This Row],[Has a lower entry tariff than Sussex?]]=1),1,0)</f>
        <v>0</v>
      </c>
      <c r="L9">
        <f>IF(AND(Table4[[#This Row],[Complete Univesity Position Higher than Sussex]]=1,Table4[[#This Row],[Has a lower entry tariff than Sussex?]]=1),1,0)</f>
        <v>0</v>
      </c>
      <c r="M9">
        <f>IF(AND(Table4[[#This Row],[Guardian position higher than Sussex?]]=1,Table4[[#This Row],[Complete Univesity Position Higher than Sussex]]=1,Table4[[#This Row],[Has a lower entry tariff than Sussex?]]=1),1,0)</f>
        <v>0</v>
      </c>
      <c r="N9">
        <f>IF(AND(Table4[[#This Row],[Guardian position higher than Sussex?]]=1,Table4[[#This Row],[Complete Univesity Position Higher than Sussex]]=1,Table4[[#This Row],[Has equal tarriff than Sussex]]=1),1,0)</f>
        <v>0</v>
      </c>
    </row>
    <row r="10" spans="1:14" x14ac:dyDescent="0.35">
      <c r="A10" t="s">
        <v>54</v>
      </c>
      <c r="B10">
        <v>150</v>
      </c>
      <c r="C10" t="s">
        <v>22</v>
      </c>
      <c r="D10" t="s">
        <v>12</v>
      </c>
      <c r="E10">
        <v>32</v>
      </c>
      <c r="F10">
        <v>9</v>
      </c>
      <c r="G10">
        <f>IF(OR(Table4[[#This Row],[Guardian ranking]]&lt;35,Table4[[#This Row],[Complete University Guide]]&lt;38),1,0)</f>
        <v>1</v>
      </c>
      <c r="H10">
        <f>IF(AND(Table4[[#This Row],[Guardian ranking]]&lt;35,Table4[[#This Row],[Complete University Guide]]&lt;38),1,0)</f>
        <v>1</v>
      </c>
      <c r="I10">
        <f>IF(Table4[[#This Row],[Standard offer in UCAS points]]&lt;136,1,0)</f>
        <v>0</v>
      </c>
      <c r="J10">
        <f>IF(Table4[[#This Row],[Standard offer in UCAS points]]=136,1,0)</f>
        <v>0</v>
      </c>
      <c r="K10">
        <f>IF(AND(Table4[[#This Row],[Guardian position higher than Sussex?]]=1,Table4[[#This Row],[Has a lower entry tariff than Sussex?]]=1),1,0)</f>
        <v>0</v>
      </c>
      <c r="L10">
        <f>IF(AND(Table4[[#This Row],[Complete Univesity Position Higher than Sussex]]=1,Table4[[#This Row],[Has a lower entry tariff than Sussex?]]=1),1,0)</f>
        <v>0</v>
      </c>
      <c r="M10">
        <f>IF(AND(Table4[[#This Row],[Guardian position higher than Sussex?]]=1,Table4[[#This Row],[Complete Univesity Position Higher than Sussex]]=1,Table4[[#This Row],[Has a lower entry tariff than Sussex?]]=1),1,0)</f>
        <v>0</v>
      </c>
      <c r="N10">
        <f>IF(AND(Table4[[#This Row],[Guardian position higher than Sussex?]]=1,Table4[[#This Row],[Complete Univesity Position Higher than Sussex]]=1,Table4[[#This Row],[Has equal tarriff than Sussex]]=1),1,0)</f>
        <v>0</v>
      </c>
    </row>
    <row r="11" spans="1:14" x14ac:dyDescent="0.35">
      <c r="A11" t="s">
        <v>57</v>
      </c>
      <c r="B11">
        <v>144</v>
      </c>
      <c r="C11" t="s">
        <v>4</v>
      </c>
      <c r="D11" t="s">
        <v>12</v>
      </c>
      <c r="E11">
        <v>1</v>
      </c>
      <c r="F11">
        <v>3</v>
      </c>
      <c r="G11">
        <f>IF(OR(Table4[[#This Row],[Guardian ranking]]&lt;35,Table4[[#This Row],[Complete University Guide]]&lt;38),1,0)</f>
        <v>1</v>
      </c>
      <c r="H11">
        <f>IF(AND(Table4[[#This Row],[Guardian ranking]]&lt;35,Table4[[#This Row],[Complete University Guide]]&lt;38),1,0)</f>
        <v>1</v>
      </c>
      <c r="I11">
        <f>IF(Table4[[#This Row],[Standard offer in UCAS points]]&lt;136,1,0)</f>
        <v>0</v>
      </c>
      <c r="J11">
        <f>IF(Table4[[#This Row],[Standard offer in UCAS points]]=136,1,0)</f>
        <v>0</v>
      </c>
      <c r="K11">
        <f>IF(AND(Table4[[#This Row],[Guardian position higher than Sussex?]]=1,Table4[[#This Row],[Has a lower entry tariff than Sussex?]]=1),1,0)</f>
        <v>0</v>
      </c>
      <c r="L11">
        <f>IF(AND(Table4[[#This Row],[Complete Univesity Position Higher than Sussex]]=1,Table4[[#This Row],[Has a lower entry tariff than Sussex?]]=1),1,0)</f>
        <v>0</v>
      </c>
      <c r="M11">
        <f>IF(AND(Table4[[#This Row],[Guardian position higher than Sussex?]]=1,Table4[[#This Row],[Complete Univesity Position Higher than Sussex]]=1,Table4[[#This Row],[Has a lower entry tariff than Sussex?]]=1),1,0)</f>
        <v>0</v>
      </c>
      <c r="N11">
        <f>IF(AND(Table4[[#This Row],[Guardian position higher than Sussex?]]=1,Table4[[#This Row],[Complete Univesity Position Higher than Sussex]]=1,Table4[[#This Row],[Has equal tarriff than Sussex]]=1),1,0)</f>
        <v>0</v>
      </c>
    </row>
    <row r="12" spans="1:14" x14ac:dyDescent="0.35">
      <c r="A12" t="s">
        <v>58</v>
      </c>
      <c r="B12">
        <v>144</v>
      </c>
      <c r="C12" t="s">
        <v>4</v>
      </c>
      <c r="D12" t="s">
        <v>12</v>
      </c>
      <c r="E12">
        <v>2</v>
      </c>
      <c r="F12">
        <v>1</v>
      </c>
      <c r="G12">
        <f>IF(OR(Table4[[#This Row],[Guardian ranking]]&lt;35,Table4[[#This Row],[Complete University Guide]]&lt;38),1,0)</f>
        <v>1</v>
      </c>
      <c r="H12">
        <f>IF(AND(Table4[[#This Row],[Guardian ranking]]&lt;35,Table4[[#This Row],[Complete University Guide]]&lt;38),1,0)</f>
        <v>1</v>
      </c>
      <c r="I12">
        <f>IF(Table4[[#This Row],[Standard offer in UCAS points]]&lt;136,1,0)</f>
        <v>0</v>
      </c>
      <c r="J12">
        <f>IF(Table4[[#This Row],[Standard offer in UCAS points]]=136,1,0)</f>
        <v>0</v>
      </c>
      <c r="K12">
        <f>IF(AND(Table4[[#This Row],[Guardian position higher than Sussex?]]=1,Table4[[#This Row],[Has a lower entry tariff than Sussex?]]=1),1,0)</f>
        <v>0</v>
      </c>
      <c r="L12">
        <f>IF(AND(Table4[[#This Row],[Complete Univesity Position Higher than Sussex]]=1,Table4[[#This Row],[Has a lower entry tariff than Sussex?]]=1),1,0)</f>
        <v>0</v>
      </c>
      <c r="M12">
        <f>IF(AND(Table4[[#This Row],[Guardian position higher than Sussex?]]=1,Table4[[#This Row],[Complete Univesity Position Higher than Sussex]]=1,Table4[[#This Row],[Has a lower entry tariff than Sussex?]]=1),1,0)</f>
        <v>0</v>
      </c>
      <c r="N12">
        <f>IF(AND(Table4[[#This Row],[Guardian position higher than Sussex?]]=1,Table4[[#This Row],[Complete Univesity Position Higher than Sussex]]=1,Table4[[#This Row],[Has equal tarriff than Sussex]]=1),1,0)</f>
        <v>0</v>
      </c>
    </row>
    <row r="13" spans="1:14" x14ac:dyDescent="0.35">
      <c r="A13" t="s">
        <v>16</v>
      </c>
      <c r="B13">
        <v>144</v>
      </c>
      <c r="C13" t="s">
        <v>4</v>
      </c>
      <c r="D13" t="s">
        <v>11</v>
      </c>
      <c r="E13">
        <v>3</v>
      </c>
      <c r="F13">
        <v>5</v>
      </c>
      <c r="G13">
        <f>IF(OR(Table4[[#This Row],[Guardian ranking]]&lt;35,Table4[[#This Row],[Complete University Guide]]&lt;38),1,0)</f>
        <v>1</v>
      </c>
      <c r="H13">
        <f>IF(AND(Table4[[#This Row],[Guardian ranking]]&lt;35,Table4[[#This Row],[Complete University Guide]]&lt;38),1,0)</f>
        <v>1</v>
      </c>
      <c r="I13">
        <f>IF(Table4[[#This Row],[Standard offer in UCAS points]]&lt;136,1,0)</f>
        <v>0</v>
      </c>
      <c r="J13">
        <f>IF(Table4[[#This Row],[Standard offer in UCAS points]]=136,1,0)</f>
        <v>0</v>
      </c>
      <c r="K13">
        <f>IF(AND(Table4[[#This Row],[Guardian position higher than Sussex?]]=1,Table4[[#This Row],[Has a lower entry tariff than Sussex?]]=1),1,0)</f>
        <v>0</v>
      </c>
      <c r="L13">
        <f>IF(AND(Table4[[#This Row],[Complete Univesity Position Higher than Sussex]]=1,Table4[[#This Row],[Has a lower entry tariff than Sussex?]]=1),1,0)</f>
        <v>0</v>
      </c>
      <c r="M13">
        <f>IF(AND(Table4[[#This Row],[Guardian position higher than Sussex?]]=1,Table4[[#This Row],[Complete Univesity Position Higher than Sussex]]=1,Table4[[#This Row],[Has a lower entry tariff than Sussex?]]=1),1,0)</f>
        <v>0</v>
      </c>
      <c r="N13">
        <f>IF(AND(Table4[[#This Row],[Guardian position higher than Sussex?]]=1,Table4[[#This Row],[Complete Univesity Position Higher than Sussex]]=1,Table4[[#This Row],[Has equal tarriff than Sussex]]=1),1,0)</f>
        <v>0</v>
      </c>
    </row>
    <row r="14" spans="1:14" x14ac:dyDescent="0.35">
      <c r="A14" t="s">
        <v>29</v>
      </c>
      <c r="B14">
        <v>144</v>
      </c>
      <c r="C14" t="s">
        <v>4</v>
      </c>
      <c r="D14" t="s">
        <v>11</v>
      </c>
      <c r="E14">
        <v>7</v>
      </c>
      <c r="F14">
        <v>6</v>
      </c>
      <c r="G14">
        <f>IF(OR(Table4[[#This Row],[Guardian ranking]]&lt;35,Table4[[#This Row],[Complete University Guide]]&lt;38),1,0)</f>
        <v>1</v>
      </c>
      <c r="H14">
        <f>IF(AND(Table4[[#This Row],[Guardian ranking]]&lt;35,Table4[[#This Row],[Complete University Guide]]&lt;38),1,0)</f>
        <v>1</v>
      </c>
      <c r="I14">
        <f>IF(Table4[[#This Row],[Standard offer in UCAS points]]&lt;136,1,0)</f>
        <v>0</v>
      </c>
      <c r="J14">
        <f>IF(Table4[[#This Row],[Standard offer in UCAS points]]=136,1,0)</f>
        <v>0</v>
      </c>
      <c r="K14">
        <f>IF(AND(Table4[[#This Row],[Guardian position higher than Sussex?]]=1,Table4[[#This Row],[Has a lower entry tariff than Sussex?]]=1),1,0)</f>
        <v>0</v>
      </c>
      <c r="L14">
        <f>IF(AND(Table4[[#This Row],[Complete Univesity Position Higher than Sussex]]=1,Table4[[#This Row],[Has a lower entry tariff than Sussex?]]=1),1,0)</f>
        <v>0</v>
      </c>
      <c r="M14">
        <f>IF(AND(Table4[[#This Row],[Guardian position higher than Sussex?]]=1,Table4[[#This Row],[Complete Univesity Position Higher than Sussex]]=1,Table4[[#This Row],[Has a lower entry tariff than Sussex?]]=1),1,0)</f>
        <v>0</v>
      </c>
      <c r="N14">
        <f>IF(AND(Table4[[#This Row],[Guardian position higher than Sussex?]]=1,Table4[[#This Row],[Complete Univesity Position Higher than Sussex]]=1,Table4[[#This Row],[Has equal tarriff than Sussex]]=1),1,0)</f>
        <v>0</v>
      </c>
    </row>
    <row r="15" spans="1:14" x14ac:dyDescent="0.35">
      <c r="A15" t="s">
        <v>20</v>
      </c>
      <c r="B15">
        <v>144</v>
      </c>
      <c r="C15" t="s">
        <v>4</v>
      </c>
      <c r="D15" t="s">
        <v>12</v>
      </c>
      <c r="E15">
        <v>11</v>
      </c>
      <c r="F15">
        <v>11</v>
      </c>
      <c r="G15">
        <f>IF(OR(Table4[[#This Row],[Guardian ranking]]&lt;35,Table4[[#This Row],[Complete University Guide]]&lt;38),1,0)</f>
        <v>1</v>
      </c>
      <c r="H15">
        <f>IF(AND(Table4[[#This Row],[Guardian ranking]]&lt;35,Table4[[#This Row],[Complete University Guide]]&lt;38),1,0)</f>
        <v>1</v>
      </c>
      <c r="I15">
        <f>IF(Table4[[#This Row],[Standard offer in UCAS points]]&lt;136,1,0)</f>
        <v>0</v>
      </c>
      <c r="J15">
        <f>IF(Table4[[#This Row],[Standard offer in UCAS points]]=136,1,0)</f>
        <v>0</v>
      </c>
      <c r="K15">
        <f>IF(AND(Table4[[#This Row],[Guardian position higher than Sussex?]]=1,Table4[[#This Row],[Has a lower entry tariff than Sussex?]]=1),1,0)</f>
        <v>0</v>
      </c>
      <c r="L15">
        <f>IF(AND(Table4[[#This Row],[Complete Univesity Position Higher than Sussex]]=1,Table4[[#This Row],[Has a lower entry tariff than Sussex?]]=1),1,0)</f>
        <v>0</v>
      </c>
      <c r="M15">
        <f>IF(AND(Table4[[#This Row],[Guardian position higher than Sussex?]]=1,Table4[[#This Row],[Complete Univesity Position Higher than Sussex]]=1,Table4[[#This Row],[Has a lower entry tariff than Sussex?]]=1),1,0)</f>
        <v>0</v>
      </c>
      <c r="N15">
        <f>IF(AND(Table4[[#This Row],[Guardian position higher than Sussex?]]=1,Table4[[#This Row],[Complete Univesity Position Higher than Sussex]]=1,Table4[[#This Row],[Has equal tarriff than Sussex]]=1),1,0)</f>
        <v>0</v>
      </c>
    </row>
    <row r="16" spans="1:14" x14ac:dyDescent="0.35">
      <c r="A16" t="s">
        <v>6</v>
      </c>
      <c r="B16">
        <v>144</v>
      </c>
      <c r="C16" t="s">
        <v>4</v>
      </c>
      <c r="D16" t="s">
        <v>12</v>
      </c>
      <c r="E16">
        <v>13</v>
      </c>
      <c r="F16">
        <v>10</v>
      </c>
      <c r="G16">
        <f>IF(OR(Table4[[#This Row],[Guardian ranking]]&lt;35,Table4[[#This Row],[Complete University Guide]]&lt;38),1,0)</f>
        <v>1</v>
      </c>
      <c r="H16">
        <f>IF(AND(Table4[[#This Row],[Guardian ranking]]&lt;35,Table4[[#This Row],[Complete University Guide]]&lt;38),1,0)</f>
        <v>1</v>
      </c>
      <c r="I16">
        <f>IF(Table4[[#This Row],[Standard offer in UCAS points]]&lt;136,1,0)</f>
        <v>0</v>
      </c>
      <c r="J16">
        <f>IF(Table4[[#This Row],[Standard offer in UCAS points]]=136,1,0)</f>
        <v>0</v>
      </c>
      <c r="K16">
        <f>IF(AND(Table4[[#This Row],[Guardian position higher than Sussex?]]=1,Table4[[#This Row],[Has a lower entry tariff than Sussex?]]=1),1,0)</f>
        <v>0</v>
      </c>
      <c r="L16">
        <f>IF(AND(Table4[[#This Row],[Complete Univesity Position Higher than Sussex]]=1,Table4[[#This Row],[Has a lower entry tariff than Sussex?]]=1),1,0)</f>
        <v>0</v>
      </c>
      <c r="M16">
        <f>IF(AND(Table4[[#This Row],[Guardian position higher than Sussex?]]=1,Table4[[#This Row],[Complete Univesity Position Higher than Sussex]]=1,Table4[[#This Row],[Has a lower entry tariff than Sussex?]]=1),1,0)</f>
        <v>0</v>
      </c>
      <c r="N16">
        <f>IF(AND(Table4[[#This Row],[Guardian position higher than Sussex?]]=1,Table4[[#This Row],[Complete Univesity Position Higher than Sussex]]=1,Table4[[#This Row],[Has equal tarriff than Sussex]]=1),1,0)</f>
        <v>0</v>
      </c>
    </row>
    <row r="17" spans="1:14" x14ac:dyDescent="0.35">
      <c r="A17" t="s">
        <v>56</v>
      </c>
      <c r="B17">
        <v>144</v>
      </c>
      <c r="C17" t="s">
        <v>4</v>
      </c>
      <c r="D17" t="s">
        <v>12</v>
      </c>
      <c r="E17">
        <v>14</v>
      </c>
      <c r="F17">
        <v>4</v>
      </c>
      <c r="G17">
        <f>IF(OR(Table4[[#This Row],[Guardian ranking]]&lt;35,Table4[[#This Row],[Complete University Guide]]&lt;38),1,0)</f>
        <v>1</v>
      </c>
      <c r="H17">
        <f>IF(AND(Table4[[#This Row],[Guardian ranking]]&lt;35,Table4[[#This Row],[Complete University Guide]]&lt;38),1,0)</f>
        <v>1</v>
      </c>
      <c r="I17">
        <f>IF(Table4[[#This Row],[Standard offer in UCAS points]]&lt;136,1,0)</f>
        <v>0</v>
      </c>
      <c r="J17">
        <f>IF(Table4[[#This Row],[Standard offer in UCAS points]]=136,1,0)</f>
        <v>0</v>
      </c>
      <c r="K17">
        <f>IF(AND(Table4[[#This Row],[Guardian position higher than Sussex?]]=1,Table4[[#This Row],[Has a lower entry tariff than Sussex?]]=1),1,0)</f>
        <v>0</v>
      </c>
      <c r="L17">
        <f>IF(AND(Table4[[#This Row],[Complete Univesity Position Higher than Sussex]]=1,Table4[[#This Row],[Has a lower entry tariff than Sussex?]]=1),1,0)</f>
        <v>0</v>
      </c>
      <c r="M17">
        <f>IF(AND(Table4[[#This Row],[Guardian position higher than Sussex?]]=1,Table4[[#This Row],[Complete Univesity Position Higher than Sussex]]=1,Table4[[#This Row],[Has a lower entry tariff than Sussex?]]=1),1,0)</f>
        <v>0</v>
      </c>
      <c r="N17">
        <f>IF(AND(Table4[[#This Row],[Guardian position higher than Sussex?]]=1,Table4[[#This Row],[Complete Univesity Position Higher than Sussex]]=1,Table4[[#This Row],[Has equal tarriff than Sussex]]=1),1,0)</f>
        <v>0</v>
      </c>
    </row>
    <row r="18" spans="1:14" x14ac:dyDescent="0.35">
      <c r="A18" t="s">
        <v>33</v>
      </c>
      <c r="B18">
        <v>144</v>
      </c>
      <c r="C18" t="s">
        <v>4</v>
      </c>
      <c r="D18" t="s">
        <v>12</v>
      </c>
      <c r="E18">
        <v>15</v>
      </c>
      <c r="F18">
        <v>12</v>
      </c>
      <c r="G18">
        <f>IF(OR(Table4[[#This Row],[Guardian ranking]]&lt;35,Table4[[#This Row],[Complete University Guide]]&lt;38),1,0)</f>
        <v>1</v>
      </c>
      <c r="H18">
        <f>IF(AND(Table4[[#This Row],[Guardian ranking]]&lt;35,Table4[[#This Row],[Complete University Guide]]&lt;38),1,0)</f>
        <v>1</v>
      </c>
      <c r="I18">
        <f>IF(Table4[[#This Row],[Standard offer in UCAS points]]&lt;136,1,0)</f>
        <v>0</v>
      </c>
      <c r="J18">
        <f>IF(Table4[[#This Row],[Standard offer in UCAS points]]=136,1,0)</f>
        <v>0</v>
      </c>
      <c r="K18">
        <f>IF(AND(Table4[[#This Row],[Guardian position higher than Sussex?]]=1,Table4[[#This Row],[Has a lower entry tariff than Sussex?]]=1),1,0)</f>
        <v>0</v>
      </c>
      <c r="L18">
        <f>IF(AND(Table4[[#This Row],[Complete Univesity Position Higher than Sussex]]=1,Table4[[#This Row],[Has a lower entry tariff than Sussex?]]=1),1,0)</f>
        <v>0</v>
      </c>
      <c r="M18">
        <f>IF(AND(Table4[[#This Row],[Guardian position higher than Sussex?]]=1,Table4[[#This Row],[Complete Univesity Position Higher than Sussex]]=1,Table4[[#This Row],[Has a lower entry tariff than Sussex?]]=1),1,0)</f>
        <v>0</v>
      </c>
      <c r="N18">
        <f>IF(AND(Table4[[#This Row],[Guardian position higher than Sussex?]]=1,Table4[[#This Row],[Complete Univesity Position Higher than Sussex]]=1,Table4[[#This Row],[Has equal tarriff than Sussex]]=1),1,0)</f>
        <v>0</v>
      </c>
    </row>
    <row r="19" spans="1:14" x14ac:dyDescent="0.35">
      <c r="A19" t="s">
        <v>5</v>
      </c>
      <c r="B19">
        <v>144</v>
      </c>
      <c r="C19" t="s">
        <v>4</v>
      </c>
      <c r="D19" t="s">
        <v>12</v>
      </c>
      <c r="E19">
        <v>17</v>
      </c>
      <c r="F19">
        <v>19</v>
      </c>
      <c r="G19">
        <f>IF(OR(Table4[[#This Row],[Guardian ranking]]&lt;35,Table4[[#This Row],[Complete University Guide]]&lt;38),1,0)</f>
        <v>1</v>
      </c>
      <c r="H19">
        <f>IF(AND(Table4[[#This Row],[Guardian ranking]]&lt;35,Table4[[#This Row],[Complete University Guide]]&lt;38),1,0)</f>
        <v>1</v>
      </c>
      <c r="I19">
        <f>IF(Table4[[#This Row],[Standard offer in UCAS points]]&lt;136,1,0)</f>
        <v>0</v>
      </c>
      <c r="J19">
        <f>IF(Table4[[#This Row],[Standard offer in UCAS points]]=136,1,0)</f>
        <v>0</v>
      </c>
      <c r="K19">
        <f>IF(AND(Table4[[#This Row],[Guardian position higher than Sussex?]]=1,Table4[[#This Row],[Has a lower entry tariff than Sussex?]]=1),1,0)</f>
        <v>0</v>
      </c>
      <c r="L19">
        <f>IF(AND(Table4[[#This Row],[Complete Univesity Position Higher than Sussex]]=1,Table4[[#This Row],[Has a lower entry tariff than Sussex?]]=1),1,0)</f>
        <v>0</v>
      </c>
      <c r="M19">
        <f>IF(AND(Table4[[#This Row],[Guardian position higher than Sussex?]]=1,Table4[[#This Row],[Complete Univesity Position Higher than Sussex]]=1,Table4[[#This Row],[Has a lower entry tariff than Sussex?]]=1),1,0)</f>
        <v>0</v>
      </c>
      <c r="N19">
        <f>IF(AND(Table4[[#This Row],[Guardian position higher than Sussex?]]=1,Table4[[#This Row],[Complete Univesity Position Higher than Sussex]]=1,Table4[[#This Row],[Has equal tarriff than Sussex]]=1),1,0)</f>
        <v>0</v>
      </c>
    </row>
    <row r="20" spans="1:14" x14ac:dyDescent="0.35">
      <c r="A20" t="s">
        <v>3</v>
      </c>
      <c r="B20">
        <v>144</v>
      </c>
      <c r="C20" t="s">
        <v>4</v>
      </c>
      <c r="D20" t="s">
        <v>14</v>
      </c>
      <c r="E20">
        <v>19</v>
      </c>
      <c r="F20">
        <v>7</v>
      </c>
      <c r="G20">
        <f>IF(OR(Table4[[#This Row],[Guardian ranking]]&lt;35,Table4[[#This Row],[Complete University Guide]]&lt;38),1,0)</f>
        <v>1</v>
      </c>
      <c r="H20">
        <f>IF(AND(Table4[[#This Row],[Guardian ranking]]&lt;35,Table4[[#This Row],[Complete University Guide]]&lt;38),1,0)</f>
        <v>1</v>
      </c>
      <c r="I20">
        <f>IF(Table4[[#This Row],[Standard offer in UCAS points]]&lt;136,1,0)</f>
        <v>0</v>
      </c>
      <c r="J20">
        <f>IF(Table4[[#This Row],[Standard offer in UCAS points]]=136,1,0)</f>
        <v>0</v>
      </c>
      <c r="K20">
        <f>IF(AND(Table4[[#This Row],[Guardian position higher than Sussex?]]=1,Table4[[#This Row],[Has a lower entry tariff than Sussex?]]=1),1,0)</f>
        <v>0</v>
      </c>
      <c r="L20">
        <f>IF(AND(Table4[[#This Row],[Complete Univesity Position Higher than Sussex]]=1,Table4[[#This Row],[Has a lower entry tariff than Sussex?]]=1),1,0)</f>
        <v>0</v>
      </c>
      <c r="M20">
        <f>IF(AND(Table4[[#This Row],[Guardian position higher than Sussex?]]=1,Table4[[#This Row],[Complete Univesity Position Higher than Sussex]]=1,Table4[[#This Row],[Has a lower entry tariff than Sussex?]]=1),1,0)</f>
        <v>0</v>
      </c>
      <c r="N20">
        <f>IF(AND(Table4[[#This Row],[Guardian position higher than Sussex?]]=1,Table4[[#This Row],[Complete Univesity Position Higher than Sussex]]=1,Table4[[#This Row],[Has equal tarriff than Sussex]]=1),1,0)</f>
        <v>0</v>
      </c>
    </row>
    <row r="21" spans="1:14" x14ac:dyDescent="0.35">
      <c r="A21" t="s">
        <v>64</v>
      </c>
      <c r="B21">
        <v>144</v>
      </c>
      <c r="C21" t="s">
        <v>4</v>
      </c>
      <c r="D21" t="s">
        <v>12</v>
      </c>
      <c r="E21" t="s">
        <v>67</v>
      </c>
      <c r="F21">
        <v>2</v>
      </c>
      <c r="G21">
        <f>IF(OR(Table4[[#This Row],[Guardian ranking]]&lt;35,Table4[[#This Row],[Complete University Guide]]&lt;38),1,0)</f>
        <v>1</v>
      </c>
      <c r="H21">
        <f>IF(AND(Table4[[#This Row],[Guardian ranking]]&lt;35,Table4[[#This Row],[Complete University Guide]]&lt;38),1,0)</f>
        <v>0</v>
      </c>
      <c r="I21">
        <f>IF(Table4[[#This Row],[Standard offer in UCAS points]]&lt;136,1,0)</f>
        <v>0</v>
      </c>
      <c r="J21">
        <f>IF(Table4[[#This Row],[Standard offer in UCAS points]]=136,1,0)</f>
        <v>0</v>
      </c>
      <c r="K21">
        <f>IF(AND(Table4[[#This Row],[Guardian position higher than Sussex?]]=1,Table4[[#This Row],[Has a lower entry tariff than Sussex?]]=1),1,0)</f>
        <v>0</v>
      </c>
      <c r="L21">
        <f>IF(AND(Table4[[#This Row],[Complete Univesity Position Higher than Sussex]]=1,Table4[[#This Row],[Has a lower entry tariff than Sussex?]]=1),1,0)</f>
        <v>0</v>
      </c>
      <c r="M21">
        <f>IF(AND(Table4[[#This Row],[Guardian position higher than Sussex?]]=1,Table4[[#This Row],[Complete Univesity Position Higher than Sussex]]=1,Table4[[#This Row],[Has a lower entry tariff than Sussex?]]=1),1,0)</f>
        <v>0</v>
      </c>
      <c r="N21">
        <f>IF(AND(Table4[[#This Row],[Guardian position higher than Sussex?]]=1,Table4[[#This Row],[Complete Univesity Position Higher than Sussex]]=1,Table4[[#This Row],[Has equal tarriff than Sussex]]=1),1,0)</f>
        <v>0</v>
      </c>
    </row>
    <row r="22" spans="1:14" x14ac:dyDescent="0.35">
      <c r="A22" s="11" t="s">
        <v>55</v>
      </c>
      <c r="B22" s="11">
        <v>136</v>
      </c>
      <c r="C22" s="11" t="s">
        <v>11</v>
      </c>
      <c r="D22" s="11" t="s">
        <v>14</v>
      </c>
      <c r="E22" s="11">
        <v>5</v>
      </c>
      <c r="F22" s="11">
        <v>13</v>
      </c>
      <c r="G22" s="11">
        <f>IF(OR(Table4[[#This Row],[Guardian ranking]]&lt;35,Table4[[#This Row],[Complete University Guide]]&lt;38),1,0)</f>
        <v>1</v>
      </c>
      <c r="H22" s="11">
        <f>IF(AND(Table4[[#This Row],[Guardian ranking]]&lt;35,Table4[[#This Row],[Complete University Guide]]&lt;38),1,0)</f>
        <v>1</v>
      </c>
      <c r="I22" s="11">
        <f>IF(Table4[[#This Row],[Standard offer in UCAS points]]&lt;136,1,0)</f>
        <v>0</v>
      </c>
      <c r="J22" s="11">
        <f>IF(Table4[[#This Row],[Standard offer in UCAS points]]=136,1,0)</f>
        <v>1</v>
      </c>
      <c r="K22" s="11">
        <f>IF(AND(Table4[[#This Row],[Guardian position higher than Sussex?]]=1,Table4[[#This Row],[Has a lower entry tariff than Sussex?]]=1),1,0)</f>
        <v>0</v>
      </c>
      <c r="L22" s="11">
        <f>IF(AND(Table4[[#This Row],[Complete Univesity Position Higher than Sussex]]=1,Table4[[#This Row],[Has a lower entry tariff than Sussex?]]=1),1,0)</f>
        <v>0</v>
      </c>
      <c r="M22" s="11">
        <f>IF(AND(Table4[[#This Row],[Guardian position higher than Sussex?]]=1,Table4[[#This Row],[Complete Univesity Position Higher than Sussex]]=1,Table4[[#This Row],[Has a lower entry tariff than Sussex?]]=1),1,0)</f>
        <v>0</v>
      </c>
      <c r="N22" s="11">
        <f>IF(AND(Table4[[#This Row],[Guardian position higher than Sussex?]]=1,Table4[[#This Row],[Complete Univesity Position Higher than Sussex]]=1,Table4[[#This Row],[Has equal tarriff than Sussex]]=1),1,0)</f>
        <v>1</v>
      </c>
    </row>
    <row r="23" spans="1:14" x14ac:dyDescent="0.35">
      <c r="A23" s="11" t="s">
        <v>32</v>
      </c>
      <c r="B23" s="11">
        <v>136</v>
      </c>
      <c r="C23" s="11" t="s">
        <v>11</v>
      </c>
      <c r="D23" s="11" t="s">
        <v>12</v>
      </c>
      <c r="E23" s="11">
        <v>12</v>
      </c>
      <c r="F23" s="11">
        <v>21</v>
      </c>
      <c r="G23" s="11">
        <f>IF(OR(Table4[[#This Row],[Guardian ranking]]&lt;35,Table4[[#This Row],[Complete University Guide]]&lt;38),1,0)</f>
        <v>1</v>
      </c>
      <c r="H23" s="11">
        <f>IF(AND(Table4[[#This Row],[Guardian ranking]]&lt;35,Table4[[#This Row],[Complete University Guide]]&lt;38),1,0)</f>
        <v>1</v>
      </c>
      <c r="I23" s="11">
        <f>IF(Table4[[#This Row],[Standard offer in UCAS points]]&lt;136,1,0)</f>
        <v>0</v>
      </c>
      <c r="J23" s="11">
        <f>IF(Table4[[#This Row],[Standard offer in UCAS points]]=136,1,0)</f>
        <v>1</v>
      </c>
      <c r="K23" s="11">
        <f>IF(AND(Table4[[#This Row],[Guardian position higher than Sussex?]]=1,Table4[[#This Row],[Has a lower entry tariff than Sussex?]]=1),1,0)</f>
        <v>0</v>
      </c>
      <c r="L23" s="11">
        <f>IF(AND(Table4[[#This Row],[Complete Univesity Position Higher than Sussex]]=1,Table4[[#This Row],[Has a lower entry tariff than Sussex?]]=1),1,0)</f>
        <v>0</v>
      </c>
      <c r="M23" s="11">
        <f>IF(AND(Table4[[#This Row],[Guardian position higher than Sussex?]]=1,Table4[[#This Row],[Complete Univesity Position Higher than Sussex]]=1,Table4[[#This Row],[Has a lower entry tariff than Sussex?]]=1),1,0)</f>
        <v>0</v>
      </c>
      <c r="N23" s="11">
        <f>IF(AND(Table4[[#This Row],[Guardian position higher than Sussex?]]=1,Table4[[#This Row],[Complete Univesity Position Higher than Sussex]]=1,Table4[[#This Row],[Has equal tarriff than Sussex]]=1),1,0)</f>
        <v>1</v>
      </c>
    </row>
    <row r="24" spans="1:14" x14ac:dyDescent="0.35">
      <c r="A24" s="11" t="s">
        <v>36</v>
      </c>
      <c r="B24" s="11">
        <v>136</v>
      </c>
      <c r="C24" s="11" t="s">
        <v>11</v>
      </c>
      <c r="D24" s="11" t="s">
        <v>14</v>
      </c>
      <c r="E24" s="11">
        <v>21</v>
      </c>
      <c r="F24" s="11">
        <v>18</v>
      </c>
      <c r="G24" s="11">
        <f>IF(OR(Table4[[#This Row],[Guardian ranking]]&lt;35,Table4[[#This Row],[Complete University Guide]]&lt;38),1,0)</f>
        <v>1</v>
      </c>
      <c r="H24" s="11">
        <f>IF(AND(Table4[[#This Row],[Guardian ranking]]&lt;35,Table4[[#This Row],[Complete University Guide]]&lt;38),1,0)</f>
        <v>1</v>
      </c>
      <c r="I24" s="11">
        <f>IF(Table4[[#This Row],[Standard offer in UCAS points]]&lt;136,1,0)</f>
        <v>0</v>
      </c>
      <c r="J24" s="11">
        <f>IF(Table4[[#This Row],[Standard offer in UCAS points]]=136,1,0)</f>
        <v>1</v>
      </c>
      <c r="K24" s="11">
        <f>IF(AND(Table4[[#This Row],[Guardian position higher than Sussex?]]=1,Table4[[#This Row],[Has a lower entry tariff than Sussex?]]=1),1,0)</f>
        <v>0</v>
      </c>
      <c r="L24" s="11">
        <f>IF(AND(Table4[[#This Row],[Complete Univesity Position Higher than Sussex]]=1,Table4[[#This Row],[Has a lower entry tariff than Sussex?]]=1),1,0)</f>
        <v>0</v>
      </c>
      <c r="M24" s="11">
        <f>IF(AND(Table4[[#This Row],[Guardian position higher than Sussex?]]=1,Table4[[#This Row],[Complete Univesity Position Higher than Sussex]]=1,Table4[[#This Row],[Has a lower entry tariff than Sussex?]]=1),1,0)</f>
        <v>0</v>
      </c>
      <c r="N24" s="11">
        <f>IF(AND(Table4[[#This Row],[Guardian position higher than Sussex?]]=1,Table4[[#This Row],[Complete Univesity Position Higher than Sussex]]=1,Table4[[#This Row],[Has equal tarriff than Sussex]]=1),1,0)</f>
        <v>1</v>
      </c>
    </row>
    <row r="25" spans="1:14" x14ac:dyDescent="0.35">
      <c r="A25" s="11" t="s">
        <v>46</v>
      </c>
      <c r="B25" s="11">
        <v>136</v>
      </c>
      <c r="C25" s="11" t="s">
        <v>11</v>
      </c>
      <c r="D25" s="11" t="s">
        <v>14</v>
      </c>
      <c r="E25" s="11">
        <v>22</v>
      </c>
      <c r="F25" s="11">
        <v>17</v>
      </c>
      <c r="G25" s="11">
        <f>IF(OR(Table4[[#This Row],[Guardian ranking]]&lt;35,Table4[[#This Row],[Complete University Guide]]&lt;38),1,0)</f>
        <v>1</v>
      </c>
      <c r="H25" s="11">
        <f>IF(AND(Table4[[#This Row],[Guardian ranking]]&lt;35,Table4[[#This Row],[Complete University Guide]]&lt;38),1,0)</f>
        <v>1</v>
      </c>
      <c r="I25" s="11">
        <f>IF(Table4[[#This Row],[Standard offer in UCAS points]]&lt;136,1,0)</f>
        <v>0</v>
      </c>
      <c r="J25" s="11">
        <f>IF(Table4[[#This Row],[Standard offer in UCAS points]]=136,1,0)</f>
        <v>1</v>
      </c>
      <c r="K25" s="11">
        <f>IF(AND(Table4[[#This Row],[Guardian position higher than Sussex?]]=1,Table4[[#This Row],[Has a lower entry tariff than Sussex?]]=1),1,0)</f>
        <v>0</v>
      </c>
      <c r="L25" s="11">
        <f>IF(AND(Table4[[#This Row],[Complete Univesity Position Higher than Sussex]]=1,Table4[[#This Row],[Has a lower entry tariff than Sussex?]]=1),1,0)</f>
        <v>0</v>
      </c>
      <c r="M25" s="11">
        <f>IF(AND(Table4[[#This Row],[Guardian position higher than Sussex?]]=1,Table4[[#This Row],[Complete Univesity Position Higher than Sussex]]=1,Table4[[#This Row],[Has a lower entry tariff than Sussex?]]=1),1,0)</f>
        <v>0</v>
      </c>
      <c r="N25" s="11">
        <f>IF(AND(Table4[[#This Row],[Guardian position higher than Sussex?]]=1,Table4[[#This Row],[Complete Univesity Position Higher than Sussex]]=1,Table4[[#This Row],[Has equal tarriff than Sussex]]=1),1,0)</f>
        <v>1</v>
      </c>
    </row>
    <row r="26" spans="1:14" x14ac:dyDescent="0.35">
      <c r="A26" s="11" t="s">
        <v>7</v>
      </c>
      <c r="B26" s="11">
        <v>136</v>
      </c>
      <c r="C26" s="11" t="s">
        <v>11</v>
      </c>
      <c r="D26" s="11" t="s">
        <v>14</v>
      </c>
      <c r="E26" s="11">
        <v>23</v>
      </c>
      <c r="F26" s="11">
        <v>31</v>
      </c>
      <c r="G26" s="11">
        <f>IF(OR(Table4[[#This Row],[Guardian ranking]]&lt;35,Table4[[#This Row],[Complete University Guide]]&lt;38),1,0)</f>
        <v>1</v>
      </c>
      <c r="H26" s="11">
        <f>IF(AND(Table4[[#This Row],[Guardian ranking]]&lt;35,Table4[[#This Row],[Complete University Guide]]&lt;38),1,0)</f>
        <v>1</v>
      </c>
      <c r="I26" s="11">
        <f>IF(Table4[[#This Row],[Standard offer in UCAS points]]&lt;136,1,0)</f>
        <v>0</v>
      </c>
      <c r="J26" s="11">
        <f>IF(Table4[[#This Row],[Standard offer in UCAS points]]=136,1,0)</f>
        <v>1</v>
      </c>
      <c r="K26" s="11">
        <f>IF(AND(Table4[[#This Row],[Guardian position higher than Sussex?]]=1,Table4[[#This Row],[Has a lower entry tariff than Sussex?]]=1),1,0)</f>
        <v>0</v>
      </c>
      <c r="L26" s="11">
        <f>IF(AND(Table4[[#This Row],[Complete Univesity Position Higher than Sussex]]=1,Table4[[#This Row],[Has a lower entry tariff than Sussex?]]=1),1,0)</f>
        <v>0</v>
      </c>
      <c r="M26" s="11">
        <f>IF(AND(Table4[[#This Row],[Guardian position higher than Sussex?]]=1,Table4[[#This Row],[Complete Univesity Position Higher than Sussex]]=1,Table4[[#This Row],[Has a lower entry tariff than Sussex?]]=1),1,0)</f>
        <v>0</v>
      </c>
      <c r="N26" s="11">
        <f>IF(AND(Table4[[#This Row],[Guardian position higher than Sussex?]]=1,Table4[[#This Row],[Complete Univesity Position Higher than Sussex]]=1,Table4[[#This Row],[Has equal tarriff than Sussex]]=1),1,0)</f>
        <v>1</v>
      </c>
    </row>
    <row r="27" spans="1:14" x14ac:dyDescent="0.35">
      <c r="A27" s="11" t="s">
        <v>48</v>
      </c>
      <c r="B27" s="11">
        <v>136</v>
      </c>
      <c r="C27" s="11" t="s">
        <v>11</v>
      </c>
      <c r="D27" s="11" t="s">
        <v>12</v>
      </c>
      <c r="E27" s="11">
        <v>25</v>
      </c>
      <c r="F27" s="11">
        <v>26</v>
      </c>
      <c r="G27" s="11">
        <f>IF(OR(Table4[[#This Row],[Guardian ranking]]&lt;35,Table4[[#This Row],[Complete University Guide]]&lt;38),1,0)</f>
        <v>1</v>
      </c>
      <c r="H27" s="11">
        <f>IF(AND(Table4[[#This Row],[Guardian ranking]]&lt;35,Table4[[#This Row],[Complete University Guide]]&lt;38),1,0)</f>
        <v>1</v>
      </c>
      <c r="I27" s="11">
        <f>IF(Table4[[#This Row],[Standard offer in UCAS points]]&lt;136,1,0)</f>
        <v>0</v>
      </c>
      <c r="J27" s="11">
        <f>IF(Table4[[#This Row],[Standard offer in UCAS points]]=136,1,0)</f>
        <v>1</v>
      </c>
      <c r="K27" s="11">
        <f>IF(AND(Table4[[#This Row],[Guardian position higher than Sussex?]]=1,Table4[[#This Row],[Has a lower entry tariff than Sussex?]]=1),1,0)</f>
        <v>0</v>
      </c>
      <c r="L27" s="11">
        <f>IF(AND(Table4[[#This Row],[Complete Univesity Position Higher than Sussex]]=1,Table4[[#This Row],[Has a lower entry tariff than Sussex?]]=1),1,0)</f>
        <v>0</v>
      </c>
      <c r="M27" s="11">
        <f>IF(AND(Table4[[#This Row],[Guardian position higher than Sussex?]]=1,Table4[[#This Row],[Complete Univesity Position Higher than Sussex]]=1,Table4[[#This Row],[Has a lower entry tariff than Sussex?]]=1),1,0)</f>
        <v>0</v>
      </c>
      <c r="N27" s="11">
        <f>IF(AND(Table4[[#This Row],[Guardian position higher than Sussex?]]=1,Table4[[#This Row],[Complete Univesity Position Higher than Sussex]]=1,Table4[[#This Row],[Has equal tarriff than Sussex]]=1),1,0)</f>
        <v>1</v>
      </c>
    </row>
    <row r="28" spans="1:14" x14ac:dyDescent="0.35">
      <c r="A28" s="11" t="s">
        <v>17</v>
      </c>
      <c r="B28" s="11">
        <v>136</v>
      </c>
      <c r="C28" s="11" t="s">
        <v>11</v>
      </c>
      <c r="D28" s="11" t="s">
        <v>14</v>
      </c>
      <c r="E28" s="11">
        <v>34</v>
      </c>
      <c r="F28" s="11">
        <v>16</v>
      </c>
      <c r="G28" s="11">
        <f>IF(OR(Table4[[#This Row],[Guardian ranking]]&lt;35,Table4[[#This Row],[Complete University Guide]]&lt;38),1,0)</f>
        <v>1</v>
      </c>
      <c r="H28" s="11">
        <f>IF(AND(Table4[[#This Row],[Guardian ranking]]&lt;35,Table4[[#This Row],[Complete University Guide]]&lt;38),1,0)</f>
        <v>1</v>
      </c>
      <c r="I28" s="11">
        <f>IF(Table4[[#This Row],[Standard offer in UCAS points]]&lt;136,1,0)</f>
        <v>0</v>
      </c>
      <c r="J28" s="11">
        <f>IF(Table4[[#This Row],[Standard offer in UCAS points]]=136,1,0)</f>
        <v>1</v>
      </c>
      <c r="K28" s="11">
        <f>IF(AND(Table4[[#This Row],[Guardian position higher than Sussex?]]=1,Table4[[#This Row],[Has a lower entry tariff than Sussex?]]=1),1,0)</f>
        <v>0</v>
      </c>
      <c r="L28" s="11">
        <f>IF(AND(Table4[[#This Row],[Complete Univesity Position Higher than Sussex]]=1,Table4[[#This Row],[Has a lower entry tariff than Sussex?]]=1),1,0)</f>
        <v>0</v>
      </c>
      <c r="M28" s="11">
        <f>IF(AND(Table4[[#This Row],[Guardian position higher than Sussex?]]=1,Table4[[#This Row],[Complete Univesity Position Higher than Sussex]]=1,Table4[[#This Row],[Has a lower entry tariff than Sussex?]]=1),1,0)</f>
        <v>0</v>
      </c>
      <c r="N28" s="11">
        <f>IF(AND(Table4[[#This Row],[Guardian position higher than Sussex?]]=1,Table4[[#This Row],[Complete Univesity Position Higher than Sussex]]=1,Table4[[#This Row],[Has equal tarriff than Sussex]]=1),1,0)</f>
        <v>1</v>
      </c>
    </row>
    <row r="29" spans="1:14" x14ac:dyDescent="0.35">
      <c r="A29" s="5" t="s">
        <v>28</v>
      </c>
      <c r="B29" s="6">
        <v>136</v>
      </c>
      <c r="C29" s="5" t="s">
        <v>11</v>
      </c>
      <c r="D29" s="5" t="s">
        <v>13</v>
      </c>
      <c r="E29" s="5">
        <v>35</v>
      </c>
      <c r="F29" s="5">
        <v>38</v>
      </c>
      <c r="G29" s="5">
        <f>IF(OR(Table4[[#This Row],[Guardian ranking]]&lt;35,Table4[[#This Row],[Complete University Guide]]&lt;38),1,0)</f>
        <v>0</v>
      </c>
      <c r="H29" s="5">
        <f>IF(AND(Table4[[#This Row],[Guardian ranking]]&lt;35,Table4[[#This Row],[Complete University Guide]]&lt;38),1,0)</f>
        <v>0</v>
      </c>
      <c r="I29" s="6">
        <f>IF(Table4[[#This Row],[Standard offer in UCAS points]]&lt;136,1,0)</f>
        <v>0</v>
      </c>
      <c r="J29" s="6">
        <f>IF(Table4[[#This Row],[Standard offer in UCAS points]]=136,1,0)</f>
        <v>1</v>
      </c>
      <c r="K29" s="6">
        <f>IF(AND(Table4[[#This Row],[Guardian position higher than Sussex?]]=1,Table4[[#This Row],[Has a lower entry tariff than Sussex?]]=1),1,0)</f>
        <v>0</v>
      </c>
      <c r="L29" s="6">
        <f>IF(AND(Table4[[#This Row],[Complete Univesity Position Higher than Sussex]]=1,Table4[[#This Row],[Has a lower entry tariff than Sussex?]]=1),1,0)</f>
        <v>0</v>
      </c>
      <c r="M29" s="6">
        <f>IF(AND(Table4[[#This Row],[Guardian position higher than Sussex?]]=1,Table4[[#This Row],[Complete Univesity Position Higher than Sussex]]=1,Table4[[#This Row],[Has a lower entry tariff than Sussex?]]=1),1,0)</f>
        <v>0</v>
      </c>
      <c r="N29" s="6">
        <f>IF(AND(Table4[[#This Row],[Guardian position higher than Sussex?]]=1,Table4[[#This Row],[Complete Univesity Position Higher than Sussex]]=1,Table4[[#This Row],[Has equal tarriff than Sussex]]=1),1,0)</f>
        <v>0</v>
      </c>
    </row>
    <row r="30" spans="1:14" x14ac:dyDescent="0.35">
      <c r="A30" t="s">
        <v>9</v>
      </c>
      <c r="B30" s="2">
        <v>136</v>
      </c>
      <c r="C30" t="s">
        <v>11</v>
      </c>
      <c r="D30" t="s">
        <v>12</v>
      </c>
      <c r="E30">
        <v>41</v>
      </c>
      <c r="F30">
        <v>20</v>
      </c>
      <c r="G30">
        <f>IF(OR(Table4[[#This Row],[Guardian ranking]]&lt;35,Table4[[#This Row],[Complete University Guide]]&lt;38),1,0)</f>
        <v>1</v>
      </c>
      <c r="H30">
        <f>IF(AND(Table4[[#This Row],[Guardian ranking]]&lt;35,Table4[[#This Row],[Complete University Guide]]&lt;38),1,0)</f>
        <v>0</v>
      </c>
      <c r="I30">
        <f>IF(Table4[[#This Row],[Standard offer in UCAS points]]&lt;136,1,0)</f>
        <v>0</v>
      </c>
      <c r="J30">
        <f>IF(Table4[[#This Row],[Standard offer in UCAS points]]=136,1,0)</f>
        <v>1</v>
      </c>
      <c r="K30">
        <f>IF(AND(Table4[[#This Row],[Guardian position higher than Sussex?]]=1,Table4[[#This Row],[Has a lower entry tariff than Sussex?]]=1),1,0)</f>
        <v>0</v>
      </c>
      <c r="L30">
        <f>IF(AND(Table4[[#This Row],[Complete Univesity Position Higher than Sussex]]=1,Table4[[#This Row],[Has a lower entry tariff than Sussex?]]=1),1,0)</f>
        <v>0</v>
      </c>
      <c r="M30">
        <f>IF(AND(Table4[[#This Row],[Guardian position higher than Sussex?]]=1,Table4[[#This Row],[Complete Univesity Position Higher than Sussex]]=1,Table4[[#This Row],[Has a lower entry tariff than Sussex?]]=1),1,0)</f>
        <v>0</v>
      </c>
      <c r="N30">
        <f>IF(AND(Table4[[#This Row],[Guardian position higher than Sussex?]]=1,Table4[[#This Row],[Complete Univesity Position Higher than Sussex]]=1,Table4[[#This Row],[Has equal tarriff than Sussex]]=1),1,0)</f>
        <v>0</v>
      </c>
    </row>
    <row r="31" spans="1:14" x14ac:dyDescent="0.35">
      <c r="A31" t="s">
        <v>65</v>
      </c>
      <c r="B31" s="3">
        <v>136</v>
      </c>
      <c r="C31" t="s">
        <v>11</v>
      </c>
      <c r="D31" t="s">
        <v>49</v>
      </c>
      <c r="E31">
        <v>43</v>
      </c>
      <c r="F31">
        <v>23</v>
      </c>
      <c r="G31">
        <f>IF(OR(Table4[[#This Row],[Guardian ranking]]&lt;35,Table4[[#This Row],[Complete University Guide]]&lt;38),1,0)</f>
        <v>1</v>
      </c>
      <c r="H31">
        <f>IF(AND(Table4[[#This Row],[Guardian ranking]]&lt;35,Table4[[#This Row],[Complete University Guide]]&lt;38),1,0)</f>
        <v>0</v>
      </c>
      <c r="I31">
        <f>IF(Table4[[#This Row],[Standard offer in UCAS points]]&lt;136,1,0)</f>
        <v>0</v>
      </c>
      <c r="J31">
        <f>IF(Table4[[#This Row],[Standard offer in UCAS points]]=136,1,0)</f>
        <v>1</v>
      </c>
      <c r="K31">
        <f>IF(AND(Table4[[#This Row],[Guardian position higher than Sussex?]]=1,Table4[[#This Row],[Has a lower entry tariff than Sussex?]]=1),1,0)</f>
        <v>0</v>
      </c>
      <c r="L31">
        <f>IF(AND(Table4[[#This Row],[Complete Univesity Position Higher than Sussex]]=1,Table4[[#This Row],[Has a lower entry tariff than Sussex?]]=1),1,0)</f>
        <v>0</v>
      </c>
      <c r="M31">
        <f>IF(AND(Table4[[#This Row],[Guardian position higher than Sussex?]]=1,Table4[[#This Row],[Complete Univesity Position Higher than Sussex]]=1,Table4[[#This Row],[Has a lower entry tariff than Sussex?]]=1),1,0)</f>
        <v>0</v>
      </c>
      <c r="N31">
        <f>IF(AND(Table4[[#This Row],[Guardian position higher than Sussex?]]=1,Table4[[#This Row],[Complete Univesity Position Higher than Sussex]]=1,Table4[[#This Row],[Has equal tarriff than Sussex]]=1),1,0)</f>
        <v>0</v>
      </c>
    </row>
    <row r="32" spans="1:14" x14ac:dyDescent="0.35">
      <c r="A32" t="s">
        <v>43</v>
      </c>
      <c r="B32" s="2">
        <v>136</v>
      </c>
      <c r="C32" t="s">
        <v>11</v>
      </c>
      <c r="D32" t="s">
        <v>14</v>
      </c>
      <c r="E32">
        <v>44</v>
      </c>
      <c r="F32">
        <v>36</v>
      </c>
      <c r="G32">
        <f>IF(OR(Table4[[#This Row],[Guardian ranking]]&lt;35,Table4[[#This Row],[Complete University Guide]]&lt;38),1,0)</f>
        <v>1</v>
      </c>
      <c r="H32">
        <f>IF(AND(Table4[[#This Row],[Guardian ranking]]&lt;35,Table4[[#This Row],[Complete University Guide]]&lt;38),1,0)</f>
        <v>0</v>
      </c>
      <c r="I32">
        <f>IF(Table4[[#This Row],[Standard offer in UCAS points]]&lt;136,1,0)</f>
        <v>0</v>
      </c>
      <c r="J32">
        <f>IF(Table4[[#This Row],[Standard offer in UCAS points]]=136,1,0)</f>
        <v>1</v>
      </c>
      <c r="K32">
        <f>IF(AND(Table4[[#This Row],[Guardian position higher than Sussex?]]=1,Table4[[#This Row],[Has a lower entry tariff than Sussex?]]=1),1,0)</f>
        <v>0</v>
      </c>
      <c r="L32">
        <f>IF(AND(Table4[[#This Row],[Complete Univesity Position Higher than Sussex]]=1,Table4[[#This Row],[Has a lower entry tariff than Sussex?]]=1),1,0)</f>
        <v>0</v>
      </c>
      <c r="M32">
        <f>IF(AND(Table4[[#This Row],[Guardian position higher than Sussex?]]=1,Table4[[#This Row],[Complete Univesity Position Higher than Sussex]]=1,Table4[[#This Row],[Has a lower entry tariff than Sussex?]]=1),1,0)</f>
        <v>0</v>
      </c>
      <c r="N32">
        <f>IF(AND(Table4[[#This Row],[Guardian position higher than Sussex?]]=1,Table4[[#This Row],[Complete Univesity Position Higher than Sussex]]=1,Table4[[#This Row],[Has equal tarriff than Sussex]]=1),1,0)</f>
        <v>0</v>
      </c>
    </row>
    <row r="33" spans="1:103" x14ac:dyDescent="0.35">
      <c r="A33" t="s">
        <v>8</v>
      </c>
      <c r="B33" s="3">
        <v>136</v>
      </c>
      <c r="C33" t="s">
        <v>11</v>
      </c>
      <c r="D33" t="s">
        <v>13</v>
      </c>
      <c r="E33">
        <v>45</v>
      </c>
      <c r="F33">
        <v>29</v>
      </c>
      <c r="G33">
        <f>IF(OR(Table4[[#This Row],[Guardian ranking]]&lt;35,Table4[[#This Row],[Complete University Guide]]&lt;38),1,0)</f>
        <v>1</v>
      </c>
      <c r="H33">
        <f>IF(AND(Table4[[#This Row],[Guardian ranking]]&lt;35,Table4[[#This Row],[Complete University Guide]]&lt;38),1,0)</f>
        <v>0</v>
      </c>
      <c r="I33">
        <f>IF(Table4[[#This Row],[Standard offer in UCAS points]]&lt;136,1,0)</f>
        <v>0</v>
      </c>
      <c r="J33">
        <f>IF(Table4[[#This Row],[Standard offer in UCAS points]]=136,1,0)</f>
        <v>1</v>
      </c>
      <c r="K33">
        <f>IF(AND(Table4[[#This Row],[Guardian position higher than Sussex?]]=1,Table4[[#This Row],[Has a lower entry tariff than Sussex?]]=1),1,0)</f>
        <v>0</v>
      </c>
      <c r="L33">
        <f>IF(AND(Table4[[#This Row],[Complete Univesity Position Higher than Sussex]]=1,Table4[[#This Row],[Has a lower entry tariff than Sussex?]]=1),1,0)</f>
        <v>0</v>
      </c>
      <c r="M33">
        <f>IF(AND(Table4[[#This Row],[Guardian position higher than Sussex?]]=1,Table4[[#This Row],[Complete Univesity Position Higher than Sussex]]=1,Table4[[#This Row],[Has a lower entry tariff than Sussex?]]=1),1,0)</f>
        <v>0</v>
      </c>
      <c r="N33">
        <f>IF(AND(Table4[[#This Row],[Guardian position higher than Sussex?]]=1,Table4[[#This Row],[Complete Univesity Position Higher than Sussex]]=1,Table4[[#This Row],[Has equal tarriff than Sussex]]=1),1,0)</f>
        <v>0</v>
      </c>
    </row>
    <row r="34" spans="1:103" x14ac:dyDescent="0.35">
      <c r="A34" t="s">
        <v>10</v>
      </c>
      <c r="B34" s="2">
        <v>136</v>
      </c>
      <c r="C34" t="s">
        <v>11</v>
      </c>
      <c r="D34" t="s">
        <v>14</v>
      </c>
      <c r="E34">
        <v>51</v>
      </c>
      <c r="F34">
        <v>35</v>
      </c>
      <c r="G34">
        <f>IF(OR(Table4[[#This Row],[Guardian ranking]]&lt;35,Table4[[#This Row],[Complete University Guide]]&lt;38),1,0)</f>
        <v>1</v>
      </c>
      <c r="H34">
        <f>IF(AND(Table4[[#This Row],[Guardian ranking]]&lt;35,Table4[[#This Row],[Complete University Guide]]&lt;38),1,0)</f>
        <v>0</v>
      </c>
      <c r="I34">
        <f>IF(Table4[[#This Row],[Standard offer in UCAS points]]&lt;136,1,0)</f>
        <v>0</v>
      </c>
      <c r="J34">
        <f>IF(Table4[[#This Row],[Standard offer in UCAS points]]=136,1,0)</f>
        <v>1</v>
      </c>
      <c r="K34">
        <f>IF(AND(Table4[[#This Row],[Guardian position higher than Sussex?]]=1,Table4[[#This Row],[Has a lower entry tariff than Sussex?]]=1),1,0)</f>
        <v>0</v>
      </c>
      <c r="L34">
        <f>IF(AND(Table4[[#This Row],[Complete Univesity Position Higher than Sussex]]=1,Table4[[#This Row],[Has a lower entry tariff than Sussex?]]=1),1,0)</f>
        <v>0</v>
      </c>
      <c r="M34">
        <f>IF(AND(Table4[[#This Row],[Guardian position higher than Sussex?]]=1,Table4[[#This Row],[Complete Univesity Position Higher than Sussex]]=1,Table4[[#This Row],[Has a lower entry tariff than Sussex?]]=1),1,0)</f>
        <v>0</v>
      </c>
      <c r="N34">
        <f>IF(AND(Table4[[#This Row],[Guardian position higher than Sussex?]]=1,Table4[[#This Row],[Complete Univesity Position Higher than Sussex]]=1,Table4[[#This Row],[Has equal tarriff than Sussex]]=1),1,0)</f>
        <v>0</v>
      </c>
    </row>
    <row r="35" spans="1:103" x14ac:dyDescent="0.35">
      <c r="A35" s="7" t="s">
        <v>60</v>
      </c>
      <c r="B35" s="7">
        <v>128</v>
      </c>
      <c r="C35" s="7" t="s">
        <v>12</v>
      </c>
      <c r="D35" s="7" t="s">
        <v>14</v>
      </c>
      <c r="E35" s="7">
        <v>6</v>
      </c>
      <c r="F35" s="7">
        <v>15</v>
      </c>
      <c r="G35" s="7">
        <f>IF(OR(Table4[[#This Row],[Guardian ranking]]&lt;35,Table4[[#This Row],[Complete University Guide]]&lt;38),1,0)</f>
        <v>1</v>
      </c>
      <c r="H35" s="7">
        <f>IF(AND(Table4[[#This Row],[Guardian ranking]]&lt;35,Table4[[#This Row],[Complete University Guide]]&lt;38),1,0)</f>
        <v>1</v>
      </c>
      <c r="I35" s="7">
        <f>IF(Table4[[#This Row],[Standard offer in UCAS points]]&lt;136,1,0)</f>
        <v>1</v>
      </c>
      <c r="J35" s="7">
        <f>IF(Table4[[#This Row],[Standard offer in UCAS points]]=136,1,0)</f>
        <v>0</v>
      </c>
      <c r="K35" s="7">
        <f>IF(AND(Table4[[#This Row],[Guardian position higher than Sussex?]]=1,Table4[[#This Row],[Has a lower entry tariff than Sussex?]]=1),1,0)</f>
        <v>1</v>
      </c>
      <c r="L35" s="7">
        <f>IF(AND(Table4[[#This Row],[Complete Univesity Position Higher than Sussex]]=1,Table4[[#This Row],[Has a lower entry tariff than Sussex?]]=1),1,0)</f>
        <v>1</v>
      </c>
      <c r="M35" s="7">
        <f>IF(AND(Table4[[#This Row],[Guardian position higher than Sussex?]]=1,Table4[[#This Row],[Complete Univesity Position Higher than Sussex]]=1,Table4[[#This Row],[Has a lower entry tariff than Sussex?]]=1),1,0)</f>
        <v>1</v>
      </c>
      <c r="N35" s="7">
        <f>IF(AND(Table4[[#This Row],[Guardian position higher than Sussex?]]=1,Table4[[#This Row],[Complete Univesity Position Higher than Sussex]]=1,Table4[[#This Row],[Has equal tarriff than Sussex]]=1),1,0)</f>
        <v>0</v>
      </c>
    </row>
    <row r="36" spans="1:103" x14ac:dyDescent="0.35">
      <c r="A36" s="7" t="s">
        <v>30</v>
      </c>
      <c r="B36" s="7">
        <v>128</v>
      </c>
      <c r="C36" s="7" t="s">
        <v>12</v>
      </c>
      <c r="D36" s="7" t="s">
        <v>49</v>
      </c>
      <c r="E36" s="7">
        <v>10</v>
      </c>
      <c r="F36" s="7">
        <v>14</v>
      </c>
      <c r="G36" s="7">
        <f>IF(OR(Table4[[#This Row],[Guardian ranking]]&lt;35,Table4[[#This Row],[Complete University Guide]]&lt;38),1,0)</f>
        <v>1</v>
      </c>
      <c r="H36" s="7">
        <f>IF(AND(Table4[[#This Row],[Guardian ranking]]&lt;35,Table4[[#This Row],[Complete University Guide]]&lt;38),1,0)</f>
        <v>1</v>
      </c>
      <c r="I36" s="7">
        <f>IF(Table4[[#This Row],[Standard offer in UCAS points]]&lt;136,1,0)</f>
        <v>1</v>
      </c>
      <c r="J36" s="7">
        <f>IF(Table4[[#This Row],[Standard offer in UCAS points]]=136,1,0)</f>
        <v>0</v>
      </c>
      <c r="K36" s="7">
        <f>IF(AND(Table4[[#This Row],[Guardian position higher than Sussex?]]=1,Table4[[#This Row],[Has a lower entry tariff than Sussex?]]=1),1,0)</f>
        <v>1</v>
      </c>
      <c r="L36" s="7">
        <f>IF(AND(Table4[[#This Row],[Complete Univesity Position Higher than Sussex]]=1,Table4[[#This Row],[Has a lower entry tariff than Sussex?]]=1),1,0)</f>
        <v>1</v>
      </c>
      <c r="M36" s="7">
        <f>IF(AND(Table4[[#This Row],[Guardian position higher than Sussex?]]=1,Table4[[#This Row],[Complete Univesity Position Higher than Sussex]]=1,Table4[[#This Row],[Has a lower entry tariff than Sussex?]]=1),1,0)</f>
        <v>1</v>
      </c>
      <c r="N36" s="7">
        <f>IF(AND(Table4[[#This Row],[Guardian position higher than Sussex?]]=1,Table4[[#This Row],[Complete Univesity Position Higher than Sussex]]=1,Table4[[#This Row],[Has equal tarriff than Sussex]]=1),1,0)</f>
        <v>0</v>
      </c>
    </row>
    <row r="37" spans="1:103" x14ac:dyDescent="0.35">
      <c r="A37" s="8" t="s">
        <v>38</v>
      </c>
      <c r="B37" s="8">
        <v>128</v>
      </c>
      <c r="C37" s="8" t="s">
        <v>12</v>
      </c>
      <c r="D37" s="8" t="s">
        <v>49</v>
      </c>
      <c r="E37" s="8">
        <v>30</v>
      </c>
      <c r="F37" s="8">
        <v>41</v>
      </c>
      <c r="G37" s="8">
        <f>IF(OR(Table4[[#This Row],[Guardian ranking]]&lt;35,Table4[[#This Row],[Complete University Guide]]&lt;38),1,0)</f>
        <v>1</v>
      </c>
      <c r="H37" s="8">
        <f>IF(AND(Table4[[#This Row],[Guardian ranking]]&lt;35,Table4[[#This Row],[Complete University Guide]]&lt;38),1,0)</f>
        <v>0</v>
      </c>
      <c r="I37" s="8">
        <f>IF(Table4[[#This Row],[Standard offer in UCAS points]]&lt;136,1,0)</f>
        <v>1</v>
      </c>
      <c r="J37" s="8">
        <f>IF(Table4[[#This Row],[Standard offer in UCAS points]]=136,1,0)</f>
        <v>0</v>
      </c>
      <c r="K37" s="8">
        <f>IF(AND(Table4[[#This Row],[Guardian position higher than Sussex?]]=1,Table4[[#This Row],[Has a lower entry tariff than Sussex?]]=1),1,0)</f>
        <v>1</v>
      </c>
      <c r="L37" s="8">
        <f>IF(AND(Table4[[#This Row],[Complete Univesity Position Higher than Sussex]]=1,Table4[[#This Row],[Has a lower entry tariff than Sussex?]]=1),1,0)</f>
        <v>0</v>
      </c>
      <c r="M37" s="8">
        <f>IF(AND(Table4[[#This Row],[Guardian position higher than Sussex?]]=1,Table4[[#This Row],[Complete Univesity Position Higher than Sussex]]=1,Table4[[#This Row],[Has a lower entry tariff than Sussex?]]=1),1,0)</f>
        <v>0</v>
      </c>
      <c r="N37" s="8">
        <f>IF(AND(Table4[[#This Row],[Guardian position higher than Sussex?]]=1,Table4[[#This Row],[Complete Univesity Position Higher than Sussex]]=1,Table4[[#This Row],[Has equal tarriff than Sussex]]=1),1,0)</f>
        <v>0</v>
      </c>
    </row>
    <row r="38" spans="1:103" x14ac:dyDescent="0.35">
      <c r="A38" s="8" t="s">
        <v>23</v>
      </c>
      <c r="B38" s="8">
        <v>128</v>
      </c>
      <c r="C38" s="8" t="s">
        <v>12</v>
      </c>
      <c r="D38" s="8" t="s">
        <v>14</v>
      </c>
      <c r="E38" s="8">
        <v>37</v>
      </c>
      <c r="F38" s="8">
        <v>28</v>
      </c>
      <c r="G38" s="8">
        <f>IF(OR(Table4[[#This Row],[Guardian ranking]]&lt;35,Table4[[#This Row],[Complete University Guide]]&lt;38),1,0)</f>
        <v>1</v>
      </c>
      <c r="H38" s="8">
        <f>IF(AND(Table4[[#This Row],[Guardian ranking]]&lt;35,Table4[[#This Row],[Complete University Guide]]&lt;38),1,0)</f>
        <v>0</v>
      </c>
      <c r="I38" s="8">
        <f>IF(Table4[[#This Row],[Standard offer in UCAS points]]&lt;136,1,0)</f>
        <v>1</v>
      </c>
      <c r="J38" s="8">
        <f>IF(Table4[[#This Row],[Standard offer in UCAS points]]=136,1,0)</f>
        <v>0</v>
      </c>
      <c r="K38" s="8">
        <f>IF(AND(Table4[[#This Row],[Guardian position higher than Sussex?]]=1,Table4[[#This Row],[Has a lower entry tariff than Sussex?]]=1),1,0)</f>
        <v>1</v>
      </c>
      <c r="L38" s="8">
        <f>IF(AND(Table4[[#This Row],[Complete Univesity Position Higher than Sussex]]=1,Table4[[#This Row],[Has a lower entry tariff than Sussex?]]=1),1,0)</f>
        <v>0</v>
      </c>
      <c r="M38" s="8">
        <f>IF(AND(Table4[[#This Row],[Guardian position higher than Sussex?]]=1,Table4[[#This Row],[Complete Univesity Position Higher than Sussex]]=1,Table4[[#This Row],[Has a lower entry tariff than Sussex?]]=1),1,0)</f>
        <v>0</v>
      </c>
      <c r="N38" s="8">
        <f>IF(AND(Table4[[#This Row],[Guardian position higher than Sussex?]]=1,Table4[[#This Row],[Complete Univesity Position Higher than Sussex]]=1,Table4[[#This Row],[Has equal tarriff than Sussex]]=1),1,0)</f>
        <v>0</v>
      </c>
    </row>
    <row r="39" spans="1:103" x14ac:dyDescent="0.35">
      <c r="A39" s="8" t="s">
        <v>47</v>
      </c>
      <c r="B39" s="8">
        <v>128</v>
      </c>
      <c r="C39" s="8" t="s">
        <v>12</v>
      </c>
      <c r="D39" s="8" t="s">
        <v>49</v>
      </c>
      <c r="E39" s="8">
        <v>39</v>
      </c>
      <c r="F39" s="8">
        <v>22</v>
      </c>
      <c r="G39" s="8">
        <f>IF(OR(Table4[[#This Row],[Guardian ranking]]&lt;35,Table4[[#This Row],[Complete University Guide]]&lt;38),1,0)</f>
        <v>1</v>
      </c>
      <c r="H39" s="8">
        <f>IF(AND(Table4[[#This Row],[Guardian ranking]]&lt;35,Table4[[#This Row],[Complete University Guide]]&lt;38),1,0)</f>
        <v>0</v>
      </c>
      <c r="I39" s="8">
        <f>IF(Table4[[#This Row],[Standard offer in UCAS points]]&lt;136,1,0)</f>
        <v>1</v>
      </c>
      <c r="J39" s="8">
        <f>IF(Table4[[#This Row],[Standard offer in UCAS points]]=136,1,0)</f>
        <v>0</v>
      </c>
      <c r="K39" s="8">
        <f>IF(AND(Table4[[#This Row],[Guardian position higher than Sussex?]]=1,Table4[[#This Row],[Has a lower entry tariff than Sussex?]]=1),1,0)</f>
        <v>1</v>
      </c>
      <c r="L39" s="8">
        <f>IF(AND(Table4[[#This Row],[Complete Univesity Position Higher than Sussex]]=1,Table4[[#This Row],[Has a lower entry tariff than Sussex?]]=1),1,0)</f>
        <v>0</v>
      </c>
      <c r="M39" s="8">
        <f>IF(AND(Table4[[#This Row],[Guardian position higher than Sussex?]]=1,Table4[[#This Row],[Complete Univesity Position Higher than Sussex]]=1,Table4[[#This Row],[Has a lower entry tariff than Sussex?]]=1),1,0)</f>
        <v>0</v>
      </c>
      <c r="N39" s="8">
        <f>IF(AND(Table4[[#This Row],[Guardian position higher than Sussex?]]=1,Table4[[#This Row],[Complete Univesity Position Higher than Sussex]]=1,Table4[[#This Row],[Has equal tarriff than Sussex]]=1),1,0)</f>
        <v>0</v>
      </c>
    </row>
    <row r="40" spans="1:103" x14ac:dyDescent="0.35">
      <c r="A40" s="8" t="s">
        <v>74</v>
      </c>
      <c r="B40" s="8">
        <v>128</v>
      </c>
      <c r="C40" s="8" t="s">
        <v>12</v>
      </c>
      <c r="D40" s="8" t="s">
        <v>49</v>
      </c>
      <c r="E40" s="8">
        <v>56</v>
      </c>
      <c r="F40" s="8">
        <v>37</v>
      </c>
      <c r="G40" s="8">
        <f>IF(OR(Table4[[#This Row],[Guardian ranking]]&lt;35,Table4[[#This Row],[Complete University Guide]]&lt;38),1,0)</f>
        <v>1</v>
      </c>
      <c r="H40" s="8">
        <f>IF(AND(Table4[[#This Row],[Guardian ranking]]&lt;35,Table4[[#This Row],[Complete University Guide]]&lt;38),1,0)</f>
        <v>0</v>
      </c>
      <c r="I40" s="8">
        <f>IF(Table4[[#This Row],[Standard offer in UCAS points]]&lt;136,1,0)</f>
        <v>1</v>
      </c>
      <c r="J40" s="8">
        <f>IF(Table4[[#This Row],[Standard offer in UCAS points]]=136,1,0)</f>
        <v>0</v>
      </c>
      <c r="K40" s="8">
        <f>IF(AND(Table4[[#This Row],[Guardian position higher than Sussex?]]=1,Table4[[#This Row],[Has a lower entry tariff than Sussex?]]=1),1,0)</f>
        <v>1</v>
      </c>
      <c r="L40" s="8">
        <f>IF(AND(Table4[[#This Row],[Complete Univesity Position Higher than Sussex]]=1,Table4[[#This Row],[Has a lower entry tariff than Sussex?]]=1),1,0)</f>
        <v>0</v>
      </c>
      <c r="M40" s="8">
        <f>IF(AND(Table4[[#This Row],[Guardian position higher than Sussex?]]=1,Table4[[#This Row],[Complete Univesity Position Higher than Sussex]]=1,Table4[[#This Row],[Has a lower entry tariff than Sussex?]]=1),1,0)</f>
        <v>0</v>
      </c>
      <c r="N40" s="8">
        <f>IF(AND(Table4[[#This Row],[Guardian position higher than Sussex?]]=1,Table4[[#This Row],[Complete Univesity Position Higher than Sussex]]=1,Table4[[#This Row],[Has equal tarriff than Sussex]]=1),1,0)</f>
        <v>0</v>
      </c>
    </row>
    <row r="41" spans="1:103" x14ac:dyDescent="0.35">
      <c r="A41" t="s">
        <v>69</v>
      </c>
      <c r="B41">
        <v>128</v>
      </c>
      <c r="C41" t="s">
        <v>12</v>
      </c>
      <c r="D41" t="s">
        <v>49</v>
      </c>
      <c r="E41">
        <v>60</v>
      </c>
      <c r="F41">
        <v>40</v>
      </c>
      <c r="G41">
        <f>IF(OR(Table4[[#This Row],[Guardian ranking]]&lt;35,Table4[[#This Row],[Complete University Guide]]&lt;38),1,0)</f>
        <v>0</v>
      </c>
      <c r="H41">
        <f>IF(AND(Table4[[#This Row],[Guardian ranking]]&lt;35,Table4[[#This Row],[Complete University Guide]]&lt;38),1,0)</f>
        <v>0</v>
      </c>
      <c r="I41">
        <f>IF(Table4[[#This Row],[Standard offer in UCAS points]]&lt;136,1,0)</f>
        <v>1</v>
      </c>
      <c r="J41">
        <f>IF(Table4[[#This Row],[Standard offer in UCAS points]]=136,1,0)</f>
        <v>0</v>
      </c>
      <c r="K41">
        <f>IF(AND(Table4[[#This Row],[Guardian position higher than Sussex?]]=1,Table4[[#This Row],[Has a lower entry tariff than Sussex?]]=1),1,0)</f>
        <v>0</v>
      </c>
      <c r="L41">
        <f>IF(AND(Table4[[#This Row],[Complete Univesity Position Higher than Sussex]]=1,Table4[[#This Row],[Has a lower entry tariff than Sussex?]]=1),1,0)</f>
        <v>0</v>
      </c>
      <c r="M41">
        <f>IF(AND(Table4[[#This Row],[Guardian position higher than Sussex?]]=1,Table4[[#This Row],[Complete Univesity Position Higher than Sussex]]=1,Table4[[#This Row],[Has a lower entry tariff than Sussex?]]=1),1,0)</f>
        <v>0</v>
      </c>
      <c r="N41">
        <f>IF(AND(Table4[[#This Row],[Guardian position higher than Sussex?]]=1,Table4[[#This Row],[Complete Univesity Position Higher than Sussex]]=1,Table4[[#This Row],[Has equal tarriff than Sussex]]=1),1,0)</f>
        <v>0</v>
      </c>
    </row>
    <row r="42" spans="1:103" x14ac:dyDescent="0.35">
      <c r="A42" s="7" t="s">
        <v>19</v>
      </c>
      <c r="B42" s="7">
        <v>120</v>
      </c>
      <c r="C42" s="7" t="s">
        <v>24</v>
      </c>
      <c r="D42" s="7" t="s">
        <v>25</v>
      </c>
      <c r="E42" s="7">
        <v>24</v>
      </c>
      <c r="F42" s="7">
        <v>24</v>
      </c>
      <c r="G42" s="7">
        <f>IF(OR(Table4[[#This Row],[Guardian ranking]]&lt;35,Table4[[#This Row],[Complete University Guide]]&lt;38),1,0)</f>
        <v>1</v>
      </c>
      <c r="H42" s="7">
        <f>IF(AND(Table4[[#This Row],[Guardian ranking]]&lt;35,Table4[[#This Row],[Complete University Guide]]&lt;38),1,0)</f>
        <v>1</v>
      </c>
      <c r="I42" s="7">
        <f>IF(Table4[[#This Row],[Standard offer in UCAS points]]&lt;136,1,0)</f>
        <v>1</v>
      </c>
      <c r="J42" s="7">
        <f>IF(Table4[[#This Row],[Standard offer in UCAS points]]=136,1,0)</f>
        <v>0</v>
      </c>
      <c r="K42" s="7">
        <f>IF(AND(Table4[[#This Row],[Guardian position higher than Sussex?]]=1,Table4[[#This Row],[Has a lower entry tariff than Sussex?]]=1),1,0)</f>
        <v>1</v>
      </c>
      <c r="L42" s="7">
        <f>IF(AND(Table4[[#This Row],[Complete Univesity Position Higher than Sussex]]=1,Table4[[#This Row],[Has a lower entry tariff than Sussex?]]=1),1,0)</f>
        <v>1</v>
      </c>
      <c r="M42" s="7">
        <f>IF(AND(Table4[[#This Row],[Guardian position higher than Sussex?]]=1,Table4[[#This Row],[Complete Univesity Position Higher than Sussex]]=1,Table4[[#This Row],[Has a lower entry tariff than Sussex?]]=1),1,0)</f>
        <v>1</v>
      </c>
      <c r="N42" s="7">
        <f>IF(AND(Table4[[#This Row],[Guardian position higher than Sussex?]]=1,Table4[[#This Row],[Complete Univesity Position Higher than Sussex]]=1,Table4[[#This Row],[Has equal tarriff than Sussex]]=1),1,0)</f>
        <v>0</v>
      </c>
    </row>
    <row r="43" spans="1:103" s="1" customFormat="1" x14ac:dyDescent="0.35">
      <c r="A43" s="8" t="s">
        <v>40</v>
      </c>
      <c r="B43" s="8">
        <v>120</v>
      </c>
      <c r="C43" s="8" t="s">
        <v>14</v>
      </c>
      <c r="D43" s="8" t="s">
        <v>13</v>
      </c>
      <c r="E43" s="8">
        <v>33</v>
      </c>
      <c r="F43" s="8">
        <v>42</v>
      </c>
      <c r="G43" s="8">
        <f>IF(OR(Table4[[#This Row],[Guardian ranking]]&lt;35,Table4[[#This Row],[Complete University Guide]]&lt;38),1,0)</f>
        <v>1</v>
      </c>
      <c r="H43" s="8">
        <f>IF(AND(Table4[[#This Row],[Guardian ranking]]&lt;35,Table4[[#This Row],[Complete University Guide]]&lt;38),1,0)</f>
        <v>0</v>
      </c>
      <c r="I43" s="9">
        <f>IF(Table4[[#This Row],[Standard offer in UCAS points]]&lt;136,1,0)</f>
        <v>1</v>
      </c>
      <c r="J43" s="9">
        <f>IF(Table4[[#This Row],[Standard offer in UCAS points]]=136,1,0)</f>
        <v>0</v>
      </c>
      <c r="K43" s="9">
        <f>IF(AND(Table4[[#This Row],[Guardian position higher than Sussex?]]=1,Table4[[#This Row],[Has a lower entry tariff than Sussex?]]=1),1,0)</f>
        <v>1</v>
      </c>
      <c r="L43" s="9">
        <f>IF(AND(Table4[[#This Row],[Complete Univesity Position Higher than Sussex]]=1,Table4[[#This Row],[Has a lower entry tariff than Sussex?]]=1),1,0)</f>
        <v>0</v>
      </c>
      <c r="M43" s="9">
        <f>IF(AND(Table4[[#This Row],[Guardian position higher than Sussex?]]=1,Table4[[#This Row],[Complete Univesity Position Higher than Sussex]]=1,Table4[[#This Row],[Has a lower entry tariff than Sussex?]]=1),1,0)</f>
        <v>0</v>
      </c>
      <c r="N43" s="8">
        <f>IF(AND(Table4[[#This Row],[Guardian position higher than Sussex?]]=1,Table4[[#This Row],[Complete Univesity Position Higher than Sussex]]=1,Table4[[#This Row],[Has equal tarriff than Sussex]]=1),1,0)</f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</row>
    <row r="44" spans="1:103" x14ac:dyDescent="0.35">
      <c r="A44" t="s">
        <v>18</v>
      </c>
      <c r="B44">
        <v>120</v>
      </c>
      <c r="C44" t="s">
        <v>14</v>
      </c>
      <c r="D44" t="s">
        <v>13</v>
      </c>
      <c r="E44">
        <v>40</v>
      </c>
      <c r="F44">
        <v>47</v>
      </c>
      <c r="G44">
        <f>IF(OR(Table4[[#This Row],[Guardian ranking]]&lt;35,Table4[[#This Row],[Complete University Guide]]&lt;38),1,0)</f>
        <v>0</v>
      </c>
      <c r="H44">
        <f>IF(AND(Table4[[#This Row],[Guardian ranking]]&lt;35,Table4[[#This Row],[Complete University Guide]]&lt;38),1,0)</f>
        <v>0</v>
      </c>
      <c r="I44">
        <f>IF(Table4[[#This Row],[Standard offer in UCAS points]]&lt;136,1,0)</f>
        <v>1</v>
      </c>
      <c r="J44">
        <f>IF(Table4[[#This Row],[Standard offer in UCAS points]]=136,1,0)</f>
        <v>0</v>
      </c>
      <c r="K44">
        <f>IF(AND(Table4[[#This Row],[Guardian position higher than Sussex?]]=1,Table4[[#This Row],[Has a lower entry tariff than Sussex?]]=1),1,0)</f>
        <v>0</v>
      </c>
      <c r="L44">
        <f>IF(AND(Table4[[#This Row],[Complete Univesity Position Higher than Sussex]]=1,Table4[[#This Row],[Has a lower entry tariff than Sussex?]]=1),1,0)</f>
        <v>0</v>
      </c>
      <c r="M44">
        <f>IF(AND(Table4[[#This Row],[Guardian position higher than Sussex?]]=1,Table4[[#This Row],[Complete Univesity Position Higher than Sussex]]=1,Table4[[#This Row],[Has a lower entry tariff than Sussex?]]=1),1,0)</f>
        <v>0</v>
      </c>
      <c r="N44">
        <f>IF(AND(Table4[[#This Row],[Guardian position higher than Sussex?]]=1,Table4[[#This Row],[Complete Univesity Position Higher than Sussex]]=1,Table4[[#This Row],[Has equal tarriff than Sussex]]=1),1,0)</f>
        <v>0</v>
      </c>
    </row>
    <row r="45" spans="1:103" x14ac:dyDescent="0.35">
      <c r="A45" s="8" t="s">
        <v>44</v>
      </c>
      <c r="B45" s="8">
        <v>120</v>
      </c>
      <c r="C45" s="8" t="s">
        <v>14</v>
      </c>
      <c r="D45" s="8" t="s">
        <v>13</v>
      </c>
      <c r="E45" s="8">
        <v>42</v>
      </c>
      <c r="F45" s="8">
        <v>27</v>
      </c>
      <c r="G45" s="8">
        <f>IF(OR(Table4[[#This Row],[Guardian ranking]]&lt;35,Table4[[#This Row],[Complete University Guide]]&lt;38),1,0)</f>
        <v>1</v>
      </c>
      <c r="H45" s="8">
        <f>IF(AND(Table4[[#This Row],[Guardian ranking]]&lt;35,Table4[[#This Row],[Complete University Guide]]&lt;38),1,0)</f>
        <v>0</v>
      </c>
      <c r="I45" s="8">
        <f>IF(Table4[[#This Row],[Standard offer in UCAS points]]&lt;136,1,0)</f>
        <v>1</v>
      </c>
      <c r="J45" s="8">
        <f>IF(Table4[[#This Row],[Standard offer in UCAS points]]=136,1,0)</f>
        <v>0</v>
      </c>
      <c r="K45" s="8">
        <f>IF(AND(Table4[[#This Row],[Guardian position higher than Sussex?]]=1,Table4[[#This Row],[Has a lower entry tariff than Sussex?]]=1),1,0)</f>
        <v>1</v>
      </c>
      <c r="L45" s="8">
        <f>IF(AND(Table4[[#This Row],[Complete Univesity Position Higher than Sussex]]=1,Table4[[#This Row],[Has a lower entry tariff than Sussex?]]=1),1,0)</f>
        <v>0</v>
      </c>
      <c r="M45" s="8">
        <f>IF(AND(Table4[[#This Row],[Guardian position higher than Sussex?]]=1,Table4[[#This Row],[Complete Univesity Position Higher than Sussex]]=1,Table4[[#This Row],[Has a lower entry tariff than Sussex?]]=1),1,0)</f>
        <v>0</v>
      </c>
      <c r="N45" s="8">
        <f>IF(AND(Table4[[#This Row],[Guardian position higher than Sussex?]]=1,Table4[[#This Row],[Complete Univesity Position Higher than Sussex]]=1,Table4[[#This Row],[Has equal tarriff than Sussex]]=1),1,0)</f>
        <v>0</v>
      </c>
    </row>
    <row r="46" spans="1:103" x14ac:dyDescent="0.35">
      <c r="A46" t="s">
        <v>45</v>
      </c>
      <c r="B46">
        <v>124</v>
      </c>
      <c r="C46" t="s">
        <v>14</v>
      </c>
      <c r="D46" t="s">
        <v>13</v>
      </c>
      <c r="E46">
        <v>45</v>
      </c>
      <c r="F46">
        <v>44</v>
      </c>
      <c r="G46">
        <f>IF(OR(Table4[[#This Row],[Guardian ranking]]&lt;35,Table4[[#This Row],[Complete University Guide]]&lt;38),1,0)</f>
        <v>0</v>
      </c>
      <c r="H46">
        <f>IF(AND(Table4[[#This Row],[Guardian ranking]]&lt;35,Table4[[#This Row],[Complete University Guide]]&lt;38),1,0)</f>
        <v>0</v>
      </c>
      <c r="I46">
        <f>IF(Table4[[#This Row],[Standard offer in UCAS points]]&lt;136,1,0)</f>
        <v>1</v>
      </c>
      <c r="J46">
        <f>IF(Table4[[#This Row],[Standard offer in UCAS points]]=136,1,0)</f>
        <v>0</v>
      </c>
      <c r="K46">
        <f>IF(AND(Table4[[#This Row],[Guardian position higher than Sussex?]]=1,Table4[[#This Row],[Has a lower entry tariff than Sussex?]]=1),1,0)</f>
        <v>0</v>
      </c>
      <c r="L46">
        <f>IF(AND(Table4[[#This Row],[Complete Univesity Position Higher than Sussex]]=1,Table4[[#This Row],[Has a lower entry tariff than Sussex?]]=1),1,0)</f>
        <v>0</v>
      </c>
      <c r="M46">
        <f>IF(AND(Table4[[#This Row],[Guardian position higher than Sussex?]]=1,Table4[[#This Row],[Complete Univesity Position Higher than Sussex]]=1,Table4[[#This Row],[Has a lower entry tariff than Sussex?]]=1),1,0)</f>
        <v>0</v>
      </c>
      <c r="N46">
        <f>IF(AND(Table4[[#This Row],[Guardian position higher than Sussex?]]=1,Table4[[#This Row],[Complete Univesity Position Higher than Sussex]]=1,Table4[[#This Row],[Has equal tarriff than Sussex]]=1),1,0)</f>
        <v>0</v>
      </c>
    </row>
    <row r="47" spans="1:103" x14ac:dyDescent="0.35">
      <c r="A47" s="8" t="s">
        <v>66</v>
      </c>
      <c r="B47" s="8">
        <v>120</v>
      </c>
      <c r="C47" s="8" t="s">
        <v>14</v>
      </c>
      <c r="D47" s="8" t="s">
        <v>13</v>
      </c>
      <c r="E47" s="8">
        <v>47</v>
      </c>
      <c r="F47" s="8">
        <v>34</v>
      </c>
      <c r="G47" s="8">
        <f>IF(OR(Table4[[#This Row],[Guardian ranking]]&lt;35,Table4[[#This Row],[Complete University Guide]]&lt;38),1,0)</f>
        <v>1</v>
      </c>
      <c r="H47" s="8">
        <f>IF(AND(Table4[[#This Row],[Guardian ranking]]&lt;35,Table4[[#This Row],[Complete University Guide]]&lt;38),1,0)</f>
        <v>0</v>
      </c>
      <c r="I47" s="8">
        <f>IF(Table4[[#This Row],[Standard offer in UCAS points]]&lt;136,1,0)</f>
        <v>1</v>
      </c>
      <c r="J47" s="8">
        <f>IF(Table4[[#This Row],[Standard offer in UCAS points]]=136,1,0)</f>
        <v>0</v>
      </c>
      <c r="K47" s="8">
        <f>IF(AND(Table4[[#This Row],[Guardian position higher than Sussex?]]=1,Table4[[#This Row],[Has a lower entry tariff than Sussex?]]=1),1,0)</f>
        <v>1</v>
      </c>
      <c r="L47" s="8">
        <f>IF(AND(Table4[[#This Row],[Complete Univesity Position Higher than Sussex]]=1,Table4[[#This Row],[Has a lower entry tariff than Sussex?]]=1),1,0)</f>
        <v>0</v>
      </c>
      <c r="M47" s="8">
        <f>IF(AND(Table4[[#This Row],[Guardian position higher than Sussex?]]=1,Table4[[#This Row],[Complete Univesity Position Higher than Sussex]]=1,Table4[[#This Row],[Has a lower entry tariff than Sussex?]]=1),1,0)</f>
        <v>0</v>
      </c>
      <c r="N47" s="8">
        <f>IF(AND(Table4[[#This Row],[Guardian position higher than Sussex?]]=1,Table4[[#This Row],[Complete Univesity Position Higher than Sussex]]=1,Table4[[#This Row],[Has equal tarriff than Sussex]]=1),1,0)</f>
        <v>0</v>
      </c>
    </row>
    <row r="48" spans="1:103" x14ac:dyDescent="0.35">
      <c r="A48" s="8" t="s">
        <v>73</v>
      </c>
      <c r="B48" s="8">
        <v>120</v>
      </c>
      <c r="C48" s="8" t="s">
        <v>14</v>
      </c>
      <c r="D48" s="8" t="s">
        <v>25</v>
      </c>
      <c r="E48" s="8" t="s">
        <v>67</v>
      </c>
      <c r="F48" s="8">
        <v>32</v>
      </c>
      <c r="G48" s="8">
        <f>IF(OR(Table4[[#This Row],[Guardian ranking]]&lt;35,Table4[[#This Row],[Complete University Guide]]&lt;38),1,0)</f>
        <v>1</v>
      </c>
      <c r="H48" s="8">
        <f>IF(AND(Table4[[#This Row],[Guardian ranking]]&lt;35,Table4[[#This Row],[Complete University Guide]]&lt;38),1,0)</f>
        <v>0</v>
      </c>
      <c r="I48" s="8">
        <f>IF(Table4[[#This Row],[Standard offer in UCAS points]]&lt;136,1,0)</f>
        <v>1</v>
      </c>
      <c r="J48" s="8">
        <f>IF(Table4[[#This Row],[Standard offer in UCAS points]]=136,1,0)</f>
        <v>0</v>
      </c>
      <c r="K48" s="8">
        <f>IF(AND(Table4[[#This Row],[Guardian position higher than Sussex?]]=1,Table4[[#This Row],[Has a lower entry tariff than Sussex?]]=1),1,0)</f>
        <v>1</v>
      </c>
      <c r="L48" s="8">
        <f>IF(AND(Table4[[#This Row],[Complete Univesity Position Higher than Sussex]]=1,Table4[[#This Row],[Has a lower entry tariff than Sussex?]]=1),1,0)</f>
        <v>0</v>
      </c>
      <c r="M48" s="8">
        <f>IF(AND(Table4[[#This Row],[Guardian position higher than Sussex?]]=1,Table4[[#This Row],[Complete Univesity Position Higher than Sussex]]=1,Table4[[#This Row],[Has a lower entry tariff than Sussex?]]=1),1,0)</f>
        <v>0</v>
      </c>
      <c r="N48" s="8">
        <f>IF(AND(Table4[[#This Row],[Guardian position higher than Sussex?]]=1,Table4[[#This Row],[Complete Univesity Position Higher than Sussex]]=1,Table4[[#This Row],[Has equal tarriff than Sussex]]=1),1,0)</f>
        <v>0</v>
      </c>
    </row>
    <row r="49" spans="1:14" x14ac:dyDescent="0.35">
      <c r="A49" s="8" t="s">
        <v>21</v>
      </c>
      <c r="B49" s="8">
        <v>108</v>
      </c>
      <c r="C49" s="8" t="s">
        <v>26</v>
      </c>
      <c r="D49" s="8" t="s">
        <v>52</v>
      </c>
      <c r="E49" s="8">
        <v>27</v>
      </c>
      <c r="F49" s="8">
        <v>46</v>
      </c>
      <c r="G49" s="8">
        <f>IF(OR(Table4[[#This Row],[Guardian ranking]]&lt;35,Table4[[#This Row],[Complete University Guide]]&lt;38),1,0)</f>
        <v>1</v>
      </c>
      <c r="H49" s="8">
        <f>IF(AND(Table4[[#This Row],[Guardian ranking]]&lt;35,Table4[[#This Row],[Complete University Guide]]&lt;38),1,0)</f>
        <v>0</v>
      </c>
      <c r="I49" s="8">
        <f>IF(Table4[[#This Row],[Standard offer in UCAS points]]&lt;136,1,0)</f>
        <v>1</v>
      </c>
      <c r="J49" s="8">
        <f>IF(Table4[[#This Row],[Standard offer in UCAS points]]=136,1,0)</f>
        <v>0</v>
      </c>
      <c r="K49" s="8">
        <f>IF(AND(Table4[[#This Row],[Guardian position higher than Sussex?]]=1,Table4[[#This Row],[Has a lower entry tariff than Sussex?]]=1),1,0)</f>
        <v>1</v>
      </c>
      <c r="L49" s="8">
        <f>IF(AND(Table4[[#This Row],[Complete Univesity Position Higher than Sussex]]=1,Table4[[#This Row],[Has a lower entry tariff than Sussex?]]=1),1,0)</f>
        <v>0</v>
      </c>
      <c r="M49" s="8">
        <f>IF(AND(Table4[[#This Row],[Guardian position higher than Sussex?]]=1,Table4[[#This Row],[Complete Univesity Position Higher than Sussex]]=1,Table4[[#This Row],[Has a lower entry tariff than Sussex?]]=1),1,0)</f>
        <v>0</v>
      </c>
      <c r="N49" s="8">
        <f>IF(AND(Table4[[#This Row],[Guardian position higher than Sussex?]]=1,Table4[[#This Row],[Complete Univesity Position Higher than Sussex]]=1,Table4[[#This Row],[Has equal tarriff than Sussex]]=1),1,0)</f>
        <v>0</v>
      </c>
    </row>
    <row r="50" spans="1:14" x14ac:dyDescent="0.35">
      <c r="A50" s="7" t="s">
        <v>59</v>
      </c>
      <c r="B50" s="7">
        <v>116</v>
      </c>
      <c r="C50" s="7" t="s">
        <v>49</v>
      </c>
      <c r="D50" s="7" t="s">
        <v>13</v>
      </c>
      <c r="E50" s="7">
        <v>9</v>
      </c>
      <c r="F50" s="7">
        <v>33</v>
      </c>
      <c r="G50" s="7">
        <f>IF(OR(Table4[[#This Row],[Guardian ranking]]&lt;35,Table4[[#This Row],[Complete University Guide]]&lt;38),1,0)</f>
        <v>1</v>
      </c>
      <c r="H50" s="7">
        <f>IF(AND(Table4[[#This Row],[Guardian ranking]]&lt;35,Table4[[#This Row],[Complete University Guide]]&lt;38),1,0)</f>
        <v>1</v>
      </c>
      <c r="I50" s="7">
        <f>IF(Table4[[#This Row],[Standard offer in UCAS points]]&lt;136,1,0)</f>
        <v>1</v>
      </c>
      <c r="J50" s="7">
        <f>IF(Table4[[#This Row],[Standard offer in UCAS points]]=136,1,0)</f>
        <v>0</v>
      </c>
      <c r="K50" s="7">
        <f>IF(AND(Table4[[#This Row],[Guardian position higher than Sussex?]]=1,Table4[[#This Row],[Has a lower entry tariff than Sussex?]]=1),1,0)</f>
        <v>1</v>
      </c>
      <c r="L50" s="7">
        <f>IF(AND(Table4[[#This Row],[Complete Univesity Position Higher than Sussex]]=1,Table4[[#This Row],[Has a lower entry tariff than Sussex?]]=1),1,0)</f>
        <v>1</v>
      </c>
      <c r="M50" s="7">
        <f>IF(AND(Table4[[#This Row],[Guardian position higher than Sussex?]]=1,Table4[[#This Row],[Complete Univesity Position Higher than Sussex]]=1,Table4[[#This Row],[Has a lower entry tariff than Sussex?]]=1),1,0)</f>
        <v>1</v>
      </c>
      <c r="N50" s="7">
        <f>IF(AND(Table4[[#This Row],[Guardian position higher than Sussex?]]=1,Table4[[#This Row],[Complete Univesity Position Higher than Sussex]]=1,Table4[[#This Row],[Has equal tarriff than Sussex]]=1),1,0)</f>
        <v>0</v>
      </c>
    </row>
    <row r="51" spans="1:14" x14ac:dyDescent="0.35">
      <c r="A51" s="8" t="s">
        <v>62</v>
      </c>
      <c r="B51" s="8">
        <v>116</v>
      </c>
      <c r="C51" s="8" t="s">
        <v>49</v>
      </c>
      <c r="D51" s="8" t="s">
        <v>25</v>
      </c>
      <c r="E51" s="8">
        <v>16</v>
      </c>
      <c r="F51" s="8">
        <v>58</v>
      </c>
      <c r="G51" s="8">
        <f>IF(OR(Table4[[#This Row],[Guardian ranking]]&lt;35,Table4[[#This Row],[Complete University Guide]]&lt;38),1,0)</f>
        <v>1</v>
      </c>
      <c r="H51" s="8">
        <f>IF(AND(Table4[[#This Row],[Guardian ranking]]&lt;35,Table4[[#This Row],[Complete University Guide]]&lt;38),1,0)</f>
        <v>0</v>
      </c>
      <c r="I51" s="8">
        <f>IF(Table4[[#This Row],[Standard offer in UCAS points]]&lt;136,1,0)</f>
        <v>1</v>
      </c>
      <c r="J51" s="8">
        <f>IF(Table4[[#This Row],[Standard offer in UCAS points]]=136,1,0)</f>
        <v>0</v>
      </c>
      <c r="K51" s="8">
        <f>IF(AND(Table4[[#This Row],[Guardian position higher than Sussex?]]=1,Table4[[#This Row],[Has a lower entry tariff than Sussex?]]=1),1,0)</f>
        <v>1</v>
      </c>
      <c r="L51" s="8">
        <f>IF(AND(Table4[[#This Row],[Complete Univesity Position Higher than Sussex]]=1,Table4[[#This Row],[Has a lower entry tariff than Sussex?]]=1),1,0)</f>
        <v>0</v>
      </c>
      <c r="M51" s="8">
        <f>IF(AND(Table4[[#This Row],[Guardian position higher than Sussex?]]=1,Table4[[#This Row],[Complete Univesity Position Higher than Sussex]]=1,Table4[[#This Row],[Has a lower entry tariff than Sussex?]]=1),1,0)</f>
        <v>0</v>
      </c>
      <c r="N51" s="8">
        <f>IF(AND(Table4[[#This Row],[Guardian position higher than Sussex?]]=1,Table4[[#This Row],[Complete Univesity Position Higher than Sussex]]=1,Table4[[#This Row],[Has equal tarriff than Sussex]]=1),1,0)</f>
        <v>0</v>
      </c>
    </row>
    <row r="52" spans="1:14" x14ac:dyDescent="0.35">
      <c r="A52" s="7" t="s">
        <v>34</v>
      </c>
      <c r="B52" s="7">
        <v>116</v>
      </c>
      <c r="C52" s="7" t="s">
        <v>49</v>
      </c>
      <c r="D52" s="7" t="s">
        <v>13</v>
      </c>
      <c r="E52" s="7">
        <v>17</v>
      </c>
      <c r="F52" s="7">
        <v>25</v>
      </c>
      <c r="G52" s="7">
        <f>IF(OR(Table4[[#This Row],[Guardian ranking]]&lt;35,Table4[[#This Row],[Complete University Guide]]&lt;38),1,0)</f>
        <v>1</v>
      </c>
      <c r="H52" s="7">
        <f>IF(AND(Table4[[#This Row],[Guardian ranking]]&lt;35,Table4[[#This Row],[Complete University Guide]]&lt;38),1,0)</f>
        <v>1</v>
      </c>
      <c r="I52" s="7">
        <f>IF(Table4[[#This Row],[Standard offer in UCAS points]]&lt;136,1,0)</f>
        <v>1</v>
      </c>
      <c r="J52" s="7">
        <f>IF(Table4[[#This Row],[Standard offer in UCAS points]]=136,1,0)</f>
        <v>0</v>
      </c>
      <c r="K52" s="7">
        <f>IF(AND(Table4[[#This Row],[Guardian position higher than Sussex?]]=1,Table4[[#This Row],[Has a lower entry tariff than Sussex?]]=1),1,0)</f>
        <v>1</v>
      </c>
      <c r="L52" s="7">
        <f>IF(AND(Table4[[#This Row],[Complete Univesity Position Higher than Sussex]]=1,Table4[[#This Row],[Has a lower entry tariff than Sussex?]]=1),1,0)</f>
        <v>1</v>
      </c>
      <c r="M52" s="7">
        <f>IF(AND(Table4[[#This Row],[Guardian position higher than Sussex?]]=1,Table4[[#This Row],[Complete Univesity Position Higher than Sussex]]=1,Table4[[#This Row],[Has a lower entry tariff than Sussex?]]=1),1,0)</f>
        <v>1</v>
      </c>
      <c r="N52" s="7">
        <f>IF(AND(Table4[[#This Row],[Guardian position higher than Sussex?]]=1,Table4[[#This Row],[Complete Univesity Position Higher than Sussex]]=1,Table4[[#This Row],[Has equal tarriff than Sussex]]=1),1,0)</f>
        <v>0</v>
      </c>
    </row>
    <row r="53" spans="1:14" x14ac:dyDescent="0.35">
      <c r="A53" s="8" t="s">
        <v>37</v>
      </c>
      <c r="B53" s="8">
        <v>116</v>
      </c>
      <c r="C53" s="8" t="s">
        <v>49</v>
      </c>
      <c r="D53" s="8" t="s">
        <v>25</v>
      </c>
      <c r="E53" s="8">
        <v>25</v>
      </c>
      <c r="F53" s="8">
        <v>54</v>
      </c>
      <c r="G53" s="8">
        <f>IF(OR(Table4[[#This Row],[Guardian ranking]]&lt;35,Table4[[#This Row],[Complete University Guide]]&lt;38),1,0)</f>
        <v>1</v>
      </c>
      <c r="H53" s="8">
        <f>IF(AND(Table4[[#This Row],[Guardian ranking]]&lt;35,Table4[[#This Row],[Complete University Guide]]&lt;38),1,0)</f>
        <v>0</v>
      </c>
      <c r="I53" s="8">
        <f>IF(Table4[[#This Row],[Standard offer in UCAS points]]&lt;136,1,0)</f>
        <v>1</v>
      </c>
      <c r="J53" s="8">
        <f>IF(Table4[[#This Row],[Standard offer in UCAS points]]=136,1,0)</f>
        <v>0</v>
      </c>
      <c r="K53" s="8">
        <f>IF(AND(Table4[[#This Row],[Guardian position higher than Sussex?]]=1,Table4[[#This Row],[Has a lower entry tariff than Sussex?]]=1),1,0)</f>
        <v>1</v>
      </c>
      <c r="L53" s="8">
        <f>IF(AND(Table4[[#This Row],[Complete Univesity Position Higher than Sussex]]=1,Table4[[#This Row],[Has a lower entry tariff than Sussex?]]=1),1,0)</f>
        <v>0</v>
      </c>
      <c r="M53" s="8">
        <f>IF(AND(Table4[[#This Row],[Guardian position higher than Sussex?]]=1,Table4[[#This Row],[Complete Univesity Position Higher than Sussex]]=1,Table4[[#This Row],[Has a lower entry tariff than Sussex?]]=1),1,0)</f>
        <v>0</v>
      </c>
      <c r="N53" s="8">
        <f>IF(AND(Table4[[#This Row],[Guardian position higher than Sussex?]]=1,Table4[[#This Row],[Complete Univesity Position Higher than Sussex]]=1,Table4[[#This Row],[Has equal tarriff than Sussex]]=1),1,0)</f>
        <v>0</v>
      </c>
    </row>
    <row r="54" spans="1:14" x14ac:dyDescent="0.35">
      <c r="A54" s="8" t="s">
        <v>31</v>
      </c>
      <c r="B54" s="8">
        <v>116</v>
      </c>
      <c r="C54" s="8" t="s">
        <v>49</v>
      </c>
      <c r="D54" s="8" t="s">
        <v>25</v>
      </c>
      <c r="E54" s="8">
        <v>28</v>
      </c>
      <c r="F54" s="8">
        <v>56</v>
      </c>
      <c r="G54" s="8">
        <f>IF(OR(Table4[[#This Row],[Guardian ranking]]&lt;35,Table4[[#This Row],[Complete University Guide]]&lt;38),1,0)</f>
        <v>1</v>
      </c>
      <c r="H54" s="8">
        <f>IF(AND(Table4[[#This Row],[Guardian ranking]]&lt;35,Table4[[#This Row],[Complete University Guide]]&lt;38),1,0)</f>
        <v>0</v>
      </c>
      <c r="I54" s="8">
        <f>IF(Table4[[#This Row],[Standard offer in UCAS points]]&lt;136,1,0)</f>
        <v>1</v>
      </c>
      <c r="J54" s="8">
        <f>IF(Table4[[#This Row],[Standard offer in UCAS points]]=136,1,0)</f>
        <v>0</v>
      </c>
      <c r="K54" s="8">
        <f>IF(AND(Table4[[#This Row],[Guardian position higher than Sussex?]]=1,Table4[[#This Row],[Has a lower entry tariff than Sussex?]]=1),1,0)</f>
        <v>1</v>
      </c>
      <c r="L54" s="8">
        <f>IF(AND(Table4[[#This Row],[Complete Univesity Position Higher than Sussex]]=1,Table4[[#This Row],[Has a lower entry tariff than Sussex?]]=1),1,0)</f>
        <v>0</v>
      </c>
      <c r="M54" s="8">
        <f>IF(AND(Table4[[#This Row],[Guardian position higher than Sussex?]]=1,Table4[[#This Row],[Complete Univesity Position Higher than Sussex]]=1,Table4[[#This Row],[Has a lower entry tariff than Sussex?]]=1),1,0)</f>
        <v>0</v>
      </c>
      <c r="N54" s="8">
        <f>IF(AND(Table4[[#This Row],[Guardian position higher than Sussex?]]=1,Table4[[#This Row],[Complete Univesity Position Higher than Sussex]]=1,Table4[[#This Row],[Has equal tarriff than Sussex]]=1),1,0)</f>
        <v>0</v>
      </c>
    </row>
    <row r="55" spans="1:14" x14ac:dyDescent="0.35">
      <c r="A55" s="8" t="s">
        <v>63</v>
      </c>
      <c r="B55" s="8">
        <v>116</v>
      </c>
      <c r="C55" s="8" t="s">
        <v>49</v>
      </c>
      <c r="D55" s="8" t="s">
        <v>52</v>
      </c>
      <c r="E55" s="8">
        <v>29</v>
      </c>
      <c r="F55" s="8">
        <v>69</v>
      </c>
      <c r="G55" s="8">
        <f>IF(OR(Table4[[#This Row],[Guardian ranking]]&lt;35,Table4[[#This Row],[Complete University Guide]]&lt;38),1,0)</f>
        <v>1</v>
      </c>
      <c r="H55" s="8">
        <f>IF(AND(Table4[[#This Row],[Guardian ranking]]&lt;35,Table4[[#This Row],[Complete University Guide]]&lt;38),1,0)</f>
        <v>0</v>
      </c>
      <c r="I55" s="8">
        <f>IF(Table4[[#This Row],[Standard offer in UCAS points]]&lt;136,1,0)</f>
        <v>1</v>
      </c>
      <c r="J55" s="8">
        <f>IF(Table4[[#This Row],[Standard offer in UCAS points]]=136,1,0)</f>
        <v>0</v>
      </c>
      <c r="K55" s="8">
        <f>IF(AND(Table4[[#This Row],[Guardian position higher than Sussex?]]=1,Table4[[#This Row],[Has a lower entry tariff than Sussex?]]=1),1,0)</f>
        <v>1</v>
      </c>
      <c r="L55" s="8">
        <f>IF(AND(Table4[[#This Row],[Complete Univesity Position Higher than Sussex]]=1,Table4[[#This Row],[Has a lower entry tariff than Sussex?]]=1),1,0)</f>
        <v>0</v>
      </c>
      <c r="M55" s="8">
        <f>IF(AND(Table4[[#This Row],[Guardian position higher than Sussex?]]=1,Table4[[#This Row],[Complete Univesity Position Higher than Sussex]]=1,Table4[[#This Row],[Has a lower entry tariff than Sussex?]]=1),1,0)</f>
        <v>0</v>
      </c>
      <c r="N55" s="8">
        <f>IF(AND(Table4[[#This Row],[Guardian position higher than Sussex?]]=1,Table4[[#This Row],[Complete Univesity Position Higher than Sussex]]=1,Table4[[#This Row],[Has equal tarriff than Sussex]]=1),1,0)</f>
        <v>0</v>
      </c>
    </row>
    <row r="56" spans="1:14" x14ac:dyDescent="0.35">
      <c r="A56" s="8" t="s">
        <v>39</v>
      </c>
      <c r="B56" s="8">
        <v>116</v>
      </c>
      <c r="C56" s="8" t="s">
        <v>49</v>
      </c>
      <c r="D56" s="8" t="s">
        <v>25</v>
      </c>
      <c r="E56" s="8">
        <v>30</v>
      </c>
      <c r="F56" s="8">
        <v>61</v>
      </c>
      <c r="G56" s="8">
        <f>IF(OR(Table4[[#This Row],[Guardian ranking]]&lt;35,Table4[[#This Row],[Complete University Guide]]&lt;38),1,0)</f>
        <v>1</v>
      </c>
      <c r="H56" s="8">
        <f>IF(AND(Table4[[#This Row],[Guardian ranking]]&lt;35,Table4[[#This Row],[Complete University Guide]]&lt;38),1,0)</f>
        <v>0</v>
      </c>
      <c r="I56" s="8">
        <f>IF(Table4[[#This Row],[Standard offer in UCAS points]]&lt;136,1,0)</f>
        <v>1</v>
      </c>
      <c r="J56" s="8">
        <f>IF(Table4[[#This Row],[Standard offer in UCAS points]]=136,1,0)</f>
        <v>0</v>
      </c>
      <c r="K56" s="8">
        <f>IF(AND(Table4[[#This Row],[Guardian position higher than Sussex?]]=1,Table4[[#This Row],[Has a lower entry tariff than Sussex?]]=1),1,0)</f>
        <v>1</v>
      </c>
      <c r="L56" s="8">
        <f>IF(AND(Table4[[#This Row],[Complete Univesity Position Higher than Sussex]]=1,Table4[[#This Row],[Has a lower entry tariff than Sussex?]]=1),1,0)</f>
        <v>0</v>
      </c>
      <c r="M56" s="8">
        <f>IF(AND(Table4[[#This Row],[Guardian position higher than Sussex?]]=1,Table4[[#This Row],[Complete Univesity Position Higher than Sussex]]=1,Table4[[#This Row],[Has a lower entry tariff than Sussex?]]=1),1,0)</f>
        <v>0</v>
      </c>
      <c r="N56" s="8">
        <f>IF(AND(Table4[[#This Row],[Guardian position higher than Sussex?]]=1,Table4[[#This Row],[Complete Univesity Position Higher than Sussex]]=1,Table4[[#This Row],[Has equal tarriff than Sussex]]=1),1,0)</f>
        <v>0</v>
      </c>
    </row>
    <row r="57" spans="1:14" x14ac:dyDescent="0.35">
      <c r="A57" t="s">
        <v>41</v>
      </c>
      <c r="B57">
        <v>116</v>
      </c>
      <c r="C57" t="s">
        <v>49</v>
      </c>
      <c r="D57" t="s">
        <v>25</v>
      </c>
      <c r="E57">
        <v>36</v>
      </c>
      <c r="F57">
        <v>65</v>
      </c>
      <c r="G57">
        <f>IF(OR(Table4[[#This Row],[Guardian ranking]]&lt;35,Table4[[#This Row],[Complete University Guide]]&lt;38),1,0)</f>
        <v>0</v>
      </c>
      <c r="H57">
        <f>IF(AND(Table4[[#This Row],[Guardian ranking]]&lt;35,Table4[[#This Row],[Complete University Guide]]&lt;38),1,0)</f>
        <v>0</v>
      </c>
      <c r="I57">
        <f>IF(Table4[[#This Row],[Standard offer in UCAS points]]&lt;136,1,0)</f>
        <v>1</v>
      </c>
      <c r="J57">
        <f>IF(Table4[[#This Row],[Standard offer in UCAS points]]=136,1,0)</f>
        <v>0</v>
      </c>
      <c r="K57">
        <f>IF(AND(Table4[[#This Row],[Guardian position higher than Sussex?]]=1,Table4[[#This Row],[Has a lower entry tariff than Sussex?]]=1),1,0)</f>
        <v>0</v>
      </c>
      <c r="L57">
        <f>IF(AND(Table4[[#This Row],[Complete Univesity Position Higher than Sussex]]=1,Table4[[#This Row],[Has a lower entry tariff than Sussex?]]=1),1,0)</f>
        <v>0</v>
      </c>
      <c r="M57">
        <f>IF(AND(Table4[[#This Row],[Guardian position higher than Sussex?]]=1,Table4[[#This Row],[Complete Univesity Position Higher than Sussex]]=1,Table4[[#This Row],[Has a lower entry tariff than Sussex?]]=1),1,0)</f>
        <v>0</v>
      </c>
      <c r="N57">
        <f>IF(AND(Table4[[#This Row],[Guardian position higher than Sussex?]]=1,Table4[[#This Row],[Complete Univesity Position Higher than Sussex]]=1,Table4[[#This Row],[Has equal tarriff than Sussex]]=1),1,0)</f>
        <v>0</v>
      </c>
    </row>
    <row r="58" spans="1:14" x14ac:dyDescent="0.35">
      <c r="A58" t="s">
        <v>50</v>
      </c>
      <c r="B58">
        <v>116</v>
      </c>
      <c r="C58" t="s">
        <v>49</v>
      </c>
      <c r="D58" t="s">
        <v>25</v>
      </c>
      <c r="E58" t="s">
        <v>67</v>
      </c>
      <c r="F58">
        <v>43</v>
      </c>
      <c r="G58">
        <f>IF(OR(Table4[[#This Row],[Guardian ranking]]&lt;35,Table4[[#This Row],[Complete University Guide]]&lt;38),1,0)</f>
        <v>0</v>
      </c>
      <c r="H58">
        <f>IF(AND(Table4[[#This Row],[Guardian ranking]]&lt;35,Table4[[#This Row],[Complete University Guide]]&lt;38),1,0)</f>
        <v>0</v>
      </c>
      <c r="I58">
        <f>IF(Table4[[#This Row],[Standard offer in UCAS points]]&lt;136,1,0)</f>
        <v>1</v>
      </c>
      <c r="J58">
        <f>IF(Table4[[#This Row],[Standard offer in UCAS points]]=136,1,0)</f>
        <v>0</v>
      </c>
      <c r="K58">
        <f>IF(AND(Table4[[#This Row],[Guardian position higher than Sussex?]]=1,Table4[[#This Row],[Has a lower entry tariff than Sussex?]]=1),1,0)</f>
        <v>0</v>
      </c>
      <c r="L58">
        <f>IF(AND(Table4[[#This Row],[Complete Univesity Position Higher than Sussex]]=1,Table4[[#This Row],[Has a lower entry tariff than Sussex?]]=1),1,0)</f>
        <v>0</v>
      </c>
      <c r="M58">
        <f>IF(AND(Table4[[#This Row],[Guardian position higher than Sussex?]]=1,Table4[[#This Row],[Complete Univesity Position Higher than Sussex]]=1,Table4[[#This Row],[Has a lower entry tariff than Sussex?]]=1),1,0)</f>
        <v>0</v>
      </c>
      <c r="N58">
        <f>IF(AND(Table4[[#This Row],[Guardian position higher than Sussex?]]=1,Table4[[#This Row],[Complete Univesity Position Higher than Sussex]]=1,Table4[[#This Row],[Has equal tarriff than Sussex]]=1),1,0)</f>
        <v>0</v>
      </c>
    </row>
    <row r="59" spans="1:14" x14ac:dyDescent="0.35">
      <c r="A59" t="s">
        <v>27</v>
      </c>
      <c r="B59">
        <v>116</v>
      </c>
      <c r="C59" t="s">
        <v>49</v>
      </c>
      <c r="D59" t="s">
        <v>25</v>
      </c>
      <c r="E59" t="s">
        <v>67</v>
      </c>
      <c r="F59" t="s">
        <v>67</v>
      </c>
      <c r="G59">
        <f>IF(OR(Table4[[#This Row],[Guardian ranking]]&lt;35,Table4[[#This Row],[Complete University Guide]]&lt;38),1,0)</f>
        <v>0</v>
      </c>
      <c r="H59">
        <f>IF(AND(Table4[[#This Row],[Guardian ranking]]&lt;35,Table4[[#This Row],[Complete University Guide]]&lt;38),1,0)</f>
        <v>0</v>
      </c>
      <c r="I59">
        <f>IF(Table4[[#This Row],[Standard offer in UCAS points]]&lt;136,1,0)</f>
        <v>1</v>
      </c>
      <c r="J59">
        <f>IF(Table4[[#This Row],[Standard offer in UCAS points]]=136,1,0)</f>
        <v>0</v>
      </c>
      <c r="K59">
        <f>IF(AND(Table4[[#This Row],[Guardian position higher than Sussex?]]=1,Table4[[#This Row],[Has a lower entry tariff than Sussex?]]=1),1,0)</f>
        <v>0</v>
      </c>
      <c r="L59">
        <f>IF(AND(Table4[[#This Row],[Complete Univesity Position Higher than Sussex]]=1,Table4[[#This Row],[Has a lower entry tariff than Sussex?]]=1),1,0)</f>
        <v>0</v>
      </c>
      <c r="M59">
        <f>IF(AND(Table4[[#This Row],[Guardian position higher than Sussex?]]=1,Table4[[#This Row],[Complete Univesity Position Higher than Sussex]]=1,Table4[[#This Row],[Has a lower entry tariff than Sussex?]]=1),1,0)</f>
        <v>0</v>
      </c>
      <c r="N59">
        <f>IF(AND(Table4[[#This Row],[Guardian position higher than Sussex?]]=1,Table4[[#This Row],[Complete Univesity Position Higher than Sussex]]=1,Table4[[#This Row],[Has equal tarriff than Sussex]]=1),1,0)</f>
        <v>0</v>
      </c>
    </row>
    <row r="60" spans="1:14" x14ac:dyDescent="0.35">
      <c r="A60" t="s">
        <v>70</v>
      </c>
      <c r="B60">
        <v>116</v>
      </c>
      <c r="C60" t="s">
        <v>49</v>
      </c>
      <c r="D60" t="s">
        <v>25</v>
      </c>
      <c r="E60" t="s">
        <v>67</v>
      </c>
      <c r="F60">
        <v>45</v>
      </c>
      <c r="G60">
        <f>IF(OR(Table4[[#This Row],[Guardian ranking]]&lt;35,Table4[[#This Row],[Complete University Guide]]&lt;38),1,0)</f>
        <v>0</v>
      </c>
      <c r="H60">
        <f>IF(AND(Table4[[#This Row],[Guardian ranking]]&lt;35,Table4[[#This Row],[Complete University Guide]]&lt;38),1,0)</f>
        <v>0</v>
      </c>
      <c r="I60">
        <f>IF(Table4[[#This Row],[Standard offer in UCAS points]]&lt;136,1,0)</f>
        <v>1</v>
      </c>
      <c r="J60">
        <f>IF(Table4[[#This Row],[Standard offer in UCAS points]]=136,1,0)</f>
        <v>0</v>
      </c>
      <c r="K60">
        <f>IF(AND(Table4[[#This Row],[Guardian position higher than Sussex?]]=1,Table4[[#This Row],[Has a lower entry tariff than Sussex?]]=1),1,0)</f>
        <v>0</v>
      </c>
      <c r="L60">
        <f>IF(AND(Table4[[#This Row],[Complete Univesity Position Higher than Sussex]]=1,Table4[[#This Row],[Has a lower entry tariff than Sussex?]]=1),1,0)</f>
        <v>0</v>
      </c>
      <c r="M60">
        <f>IF(AND(Table4[[#This Row],[Guardian position higher than Sussex?]]=1,Table4[[#This Row],[Complete Univesity Position Higher than Sussex]]=1,Table4[[#This Row],[Has a lower entry tariff than Sussex?]]=1),1,0)</f>
        <v>0</v>
      </c>
      <c r="N60">
        <f>IF(AND(Table4[[#This Row],[Guardian position higher than Sussex?]]=1,Table4[[#This Row],[Complete Univesity Position Higher than Sussex]]=1,Table4[[#This Row],[Has equal tarriff than Sussex]]=1),1,0)</f>
        <v>0</v>
      </c>
    </row>
    <row r="61" spans="1:14" x14ac:dyDescent="0.35">
      <c r="A61" s="8" t="s">
        <v>35</v>
      </c>
      <c r="B61" s="8">
        <v>108</v>
      </c>
      <c r="C61" s="8" t="s">
        <v>13</v>
      </c>
      <c r="D61" s="8" t="s">
        <v>52</v>
      </c>
      <c r="E61" s="8">
        <v>20</v>
      </c>
      <c r="F61" s="8">
        <v>48</v>
      </c>
      <c r="G61" s="8">
        <f>IF(OR(Table4[[#This Row],[Guardian ranking]]&lt;35,Table4[[#This Row],[Complete University Guide]]&lt;38),1,0)</f>
        <v>1</v>
      </c>
      <c r="H61" s="8">
        <f>IF(AND(Table4[[#This Row],[Guardian ranking]]&lt;35,Table4[[#This Row],[Complete University Guide]]&lt;38),1,0)</f>
        <v>0</v>
      </c>
      <c r="I61" s="8">
        <f>IF(Table4[[#This Row],[Standard offer in UCAS points]]&lt;136,1,0)</f>
        <v>1</v>
      </c>
      <c r="J61" s="8">
        <f>IF(Table4[[#This Row],[Standard offer in UCAS points]]=136,1,0)</f>
        <v>0</v>
      </c>
      <c r="K61" s="8">
        <f>IF(AND(Table4[[#This Row],[Guardian position higher than Sussex?]]=1,Table4[[#This Row],[Has a lower entry tariff than Sussex?]]=1),1,0)</f>
        <v>1</v>
      </c>
      <c r="L61" s="8">
        <f>IF(AND(Table4[[#This Row],[Complete Univesity Position Higher than Sussex]]=1,Table4[[#This Row],[Has a lower entry tariff than Sussex?]]=1),1,0)</f>
        <v>0</v>
      </c>
      <c r="M61" s="8">
        <f>IF(AND(Table4[[#This Row],[Guardian position higher than Sussex?]]=1,Table4[[#This Row],[Complete Univesity Position Higher than Sussex]]=1,Table4[[#This Row],[Has a lower entry tariff than Sussex?]]=1),1,0)</f>
        <v>0</v>
      </c>
      <c r="N61" s="8">
        <f>IF(AND(Table4[[#This Row],[Guardian position higher than Sussex?]]=1,Table4[[#This Row],[Complete Univesity Position Higher than Sussex]]=1,Table4[[#This Row],[Has equal tarriff than Sussex]]=1),1,0)</f>
        <v>0</v>
      </c>
    </row>
    <row r="62" spans="1:14" x14ac:dyDescent="0.35">
      <c r="A62" t="s">
        <v>71</v>
      </c>
      <c r="B62">
        <v>108</v>
      </c>
      <c r="C62" t="s">
        <v>13</v>
      </c>
      <c r="D62" t="s">
        <v>25</v>
      </c>
      <c r="E62" t="s">
        <v>67</v>
      </c>
      <c r="F62">
        <v>49</v>
      </c>
      <c r="G62">
        <f>IF(OR(Table4[[#This Row],[Guardian ranking]]&lt;35,Table4[[#This Row],[Complete University Guide]]&lt;38),1,0)</f>
        <v>0</v>
      </c>
      <c r="H62">
        <f>IF(AND(Table4[[#This Row],[Guardian ranking]]&lt;35,Table4[[#This Row],[Complete University Guide]]&lt;38),1,0)</f>
        <v>0</v>
      </c>
      <c r="I62">
        <f>IF(Table4[[#This Row],[Standard offer in UCAS points]]&lt;136,1,0)</f>
        <v>1</v>
      </c>
      <c r="J62">
        <f>IF(Table4[[#This Row],[Standard offer in UCAS points]]=136,1,0)</f>
        <v>0</v>
      </c>
      <c r="K62">
        <f>IF(AND(Table4[[#This Row],[Guardian position higher than Sussex?]]=1,Table4[[#This Row],[Has a lower entry tariff than Sussex?]]=1),1,0)</f>
        <v>0</v>
      </c>
      <c r="L62">
        <f>IF(AND(Table4[[#This Row],[Complete Univesity Position Higher than Sussex]]=1,Table4[[#This Row],[Has a lower entry tariff than Sussex?]]=1),1,0)</f>
        <v>0</v>
      </c>
      <c r="M62">
        <f>IF(AND(Table4[[#This Row],[Guardian position higher than Sussex?]]=1,Table4[[#This Row],[Complete Univesity Position Higher than Sussex]]=1,Table4[[#This Row],[Has a lower entry tariff than Sussex?]]=1),1,0)</f>
        <v>0</v>
      </c>
      <c r="N62">
        <f>IF(AND(Table4[[#This Row],[Guardian position higher than Sussex?]]=1,Table4[[#This Row],[Complete Univesity Position Higher than Sussex]]=1,Table4[[#This Row],[Has equal tarriff than Sussex]]=1),1,0)</f>
        <v>0</v>
      </c>
    </row>
    <row r="63" spans="1:14" x14ac:dyDescent="0.35">
      <c r="A63" t="s">
        <v>42</v>
      </c>
      <c r="B63">
        <v>96</v>
      </c>
      <c r="C63" t="s">
        <v>25</v>
      </c>
      <c r="D63" t="s">
        <v>53</v>
      </c>
      <c r="E63">
        <v>38</v>
      </c>
      <c r="F63">
        <v>62</v>
      </c>
      <c r="G63">
        <f>IF(OR(Table4[[#This Row],[Guardian ranking]]&lt;35,Table4[[#This Row],[Complete University Guide]]&lt;38),1,0)</f>
        <v>0</v>
      </c>
      <c r="H63">
        <f>IF(AND(Table4[[#This Row],[Guardian ranking]]&lt;35,Table4[[#This Row],[Complete University Guide]]&lt;38),1,0)</f>
        <v>0</v>
      </c>
      <c r="I63">
        <f>IF(Table4[[#This Row],[Standard offer in UCAS points]]&lt;136,1,0)</f>
        <v>1</v>
      </c>
      <c r="J63">
        <f>IF(Table4[[#This Row],[Standard offer in UCAS points]]=136,1,0)</f>
        <v>0</v>
      </c>
      <c r="K63">
        <f>IF(AND(Table4[[#This Row],[Guardian position higher than Sussex?]]=1,Table4[[#This Row],[Has a lower entry tariff than Sussex?]]=1),1,0)</f>
        <v>0</v>
      </c>
      <c r="L63">
        <f>IF(AND(Table4[[#This Row],[Complete Univesity Position Higher than Sussex]]=1,Table4[[#This Row],[Has a lower entry tariff than Sussex?]]=1),1,0)</f>
        <v>0</v>
      </c>
      <c r="M63">
        <f>IF(AND(Table4[[#This Row],[Guardian position higher than Sussex?]]=1,Table4[[#This Row],[Complete Univesity Position Higher than Sussex]]=1,Table4[[#This Row],[Has a lower entry tariff than Sussex?]]=1),1,0)</f>
        <v>0</v>
      </c>
      <c r="N63">
        <f>IF(AND(Table4[[#This Row],[Guardian position higher than Sussex?]]=1,Table4[[#This Row],[Complete Univesity Position Higher than Sussex]]=1,Table4[[#This Row],[Has equal tarriff than Sussex]]=1),1,0)</f>
        <v>0</v>
      </c>
    </row>
    <row r="64" spans="1:14" x14ac:dyDescent="0.35">
      <c r="A64" t="s">
        <v>51</v>
      </c>
      <c r="B64">
        <v>96</v>
      </c>
      <c r="C64" t="s">
        <v>25</v>
      </c>
      <c r="D64" t="s">
        <v>53</v>
      </c>
      <c r="E64">
        <v>49</v>
      </c>
      <c r="F64">
        <v>52</v>
      </c>
      <c r="G64">
        <f>IF(OR(Table4[[#This Row],[Guardian ranking]]&lt;35,Table4[[#This Row],[Complete University Guide]]&lt;38),1,0)</f>
        <v>0</v>
      </c>
      <c r="H64">
        <f>IF(AND(Table4[[#This Row],[Guardian ranking]]&lt;35,Table4[[#This Row],[Complete University Guide]]&lt;38),1,0)</f>
        <v>0</v>
      </c>
      <c r="I64">
        <f>IF(Table4[[#This Row],[Standard offer in UCAS points]]&lt;136,1,0)</f>
        <v>1</v>
      </c>
      <c r="J64">
        <f>IF(Table4[[#This Row],[Standard offer in UCAS points]]=136,1,0)</f>
        <v>0</v>
      </c>
      <c r="K64">
        <f>IF(AND(Table4[[#This Row],[Guardian position higher than Sussex?]]=1,Table4[[#This Row],[Has a lower entry tariff than Sussex?]]=1),1,0)</f>
        <v>0</v>
      </c>
      <c r="L64">
        <f>IF(AND(Table4[[#This Row],[Complete Univesity Position Higher than Sussex]]=1,Table4[[#This Row],[Has a lower entry tariff than Sussex?]]=1),1,0)</f>
        <v>0</v>
      </c>
      <c r="M64">
        <f>IF(AND(Table4[[#This Row],[Guardian position higher than Sussex?]]=1,Table4[[#This Row],[Complete Univesity Position Higher than Sussex]]=1,Table4[[#This Row],[Has a lower entry tariff than Sussex?]]=1),1,0)</f>
        <v>0</v>
      </c>
      <c r="N64">
        <f>IF(AND(Table4[[#This Row],[Guardian position higher than Sussex?]]=1,Table4[[#This Row],[Complete Univesity Position Higher than Sussex]]=1,Table4[[#This Row],[Has equal tarriff than Sussex]]=1),1,0)</f>
        <v>0</v>
      </c>
    </row>
    <row r="65" spans="1:14" x14ac:dyDescent="0.35">
      <c r="A65" t="s">
        <v>72</v>
      </c>
      <c r="B65">
        <v>96</v>
      </c>
      <c r="C65" t="s">
        <v>25</v>
      </c>
      <c r="D65" t="s">
        <v>52</v>
      </c>
      <c r="E65">
        <v>59</v>
      </c>
      <c r="F65">
        <v>50</v>
      </c>
      <c r="G65">
        <f>IF(OR(Table4[[#This Row],[Guardian ranking]]&lt;35,Table4[[#This Row],[Complete University Guide]]&lt;38),1,0)</f>
        <v>0</v>
      </c>
      <c r="H65">
        <f>IF(AND(Table4[[#This Row],[Guardian ranking]]&lt;35,Table4[[#This Row],[Complete University Guide]]&lt;38),1,0)</f>
        <v>0</v>
      </c>
      <c r="I65">
        <f>IF(Table4[[#This Row],[Standard offer in UCAS points]]&lt;136,1,0)</f>
        <v>1</v>
      </c>
      <c r="J65">
        <f>IF(Table4[[#This Row],[Standard offer in UCAS points]]=136,1,0)</f>
        <v>0</v>
      </c>
      <c r="K65">
        <f>IF(AND(Table4[[#This Row],[Guardian position higher than Sussex?]]=1,Table4[[#This Row],[Has a lower entry tariff than Sussex?]]=1),1,0)</f>
        <v>0</v>
      </c>
      <c r="L65">
        <f>IF(AND(Table4[[#This Row],[Complete Univesity Position Higher than Sussex]]=1,Table4[[#This Row],[Has a lower entry tariff than Sussex?]]=1),1,0)</f>
        <v>0</v>
      </c>
      <c r="M65">
        <f>IF(AND(Table4[[#This Row],[Guardian position higher than Sussex?]]=1,Table4[[#This Row],[Complete Univesity Position Higher than Sussex]]=1,Table4[[#This Row],[Has a lower entry tariff than Sussex?]]=1),1,0)</f>
        <v>0</v>
      </c>
      <c r="N65">
        <f>IF(AND(Table4[[#This Row],[Guardian position higher than Sussex?]]=1,Table4[[#This Row],[Complete Univesity Position Higher than Sussex]]=1,Table4[[#This Row],[Has equal tarriff than Sussex]]=1),1,0)</f>
        <v>0</v>
      </c>
    </row>
    <row r="67" spans="1:14" x14ac:dyDescent="0.35">
      <c r="A67" t="s">
        <v>83</v>
      </c>
      <c r="D67" t="s">
        <v>82</v>
      </c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 table</vt:lpstr>
      <vt:lpstr>Background table with calculati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Paget</dc:creator>
  <cp:lastModifiedBy>Daniel Paget</cp:lastModifiedBy>
  <cp:lastPrinted>2024-12-04T17:07:59Z</cp:lastPrinted>
  <dcterms:created xsi:type="dcterms:W3CDTF">2024-12-03T12:35:32Z</dcterms:created>
  <dcterms:modified xsi:type="dcterms:W3CDTF">2025-01-08T15:10:46Z</dcterms:modified>
</cp:coreProperties>
</file>